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1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'ОПП'!$B$1:$G$52</definedName>
    <definedName name="_xlnm.Print_Area" localSheetId="1">'ОФС '!$B$1:$G$82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<sst xmlns="http://schemas.openxmlformats.org/spreadsheetml/2006/main" count="624" uniqueCount="455">
  <si>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</si>
  <si>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</si>
  <si>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</si>
  <si>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</si>
  <si>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</si>
  <si>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</si>
  <si>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</si>
  <si>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</si>
  <si>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</si>
  <si>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</si>
  <si>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</si>
  <si>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</si>
  <si>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</si>
  <si>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</si>
  <si>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</si>
  <si>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</si>
  <si>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</si>
  <si>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</si>
  <si>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</si>
  <si>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</si>
  <si>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</si>
  <si>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</si>
  <si>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</si>
  <si>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</si>
  <si>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</si>
  <si>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</si>
  <si>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</si>
  <si>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</si>
  <si>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</si>
  <si>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</si>
  <si>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</si>
  <si>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</si>
  <si>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</si>
  <si>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</si>
  <si>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</si>
  <si>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</si>
  <si>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</si>
  <si>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</si>
  <si>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</si>
  <si>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</si>
  <si>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</si>
  <si>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</si>
  <si>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</si>
  <si>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</si>
  <si>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</si>
  <si>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</si>
  <si>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</si>
  <si>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</si>
  <si>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</si>
  <si>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</si>
  <si>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</si>
  <si>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</si>
  <si>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</si>
  <si>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</si>
  <si>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</si>
  <si>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</si>
  <si>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</si>
  <si>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</si>
  <si>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</si>
  <si>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</si>
  <si>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</si>
  <si>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</si>
  <si>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</si>
  <si>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</si>
  <si>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</si>
  <si>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</si>
  <si>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</si>
  <si>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</si>
  <si>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</si>
  <si>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</si>
  <si>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</si>
  <si>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</si>
  <si>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</si>
  <si>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</si>
  <si>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</si>
  <si>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</si>
  <si>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</si>
  <si>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</si>
  <si>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</si>
  <si>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</si>
  <si>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</si>
  <si>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</si>
  <si>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</si>
  <si>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</si>
  <si>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</si>
  <si>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</si>
  <si>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</si>
  <si>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</si>
  <si>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</si>
  <si>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</si>
  <si>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</si>
  <si>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</si>
  <si>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</si>
  <si>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</si>
  <si>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</si>
  <si>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</si>
  <si>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</si>
  <si>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</si>
  <si>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</si>
  <si>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</si>
  <si>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</si>
  <si>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</si>
  <si>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</si>
  <si>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</si>
  <si>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</si>
  <si>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</si>
  <si>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</si>
  <si>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</si>
  <si>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</si>
  <si>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</si>
  <si>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</si>
  <si>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</si>
  <si>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</si>
  <si>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</si>
  <si>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</si>
  <si>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</si>
  <si>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</si>
  <si>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</si>
  <si>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</si>
  <si>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</si>
  <si>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</si>
  <si>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</si>
  <si>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</si>
  <si>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</si>
  <si>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</si>
  <si>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</si>
  <si>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</si>
  <si>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</si>
  <si>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</si>
  <si>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</si>
  <si>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</si>
  <si>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</si>
  <si>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</si>
  <si>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</si>
  <si>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</si>
  <si>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</si>
  <si>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</si>
  <si>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</si>
  <si>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</si>
  <si>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</si>
  <si>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</si>
  <si>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</si>
  <si>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</si>
  <si>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</si>
  <si>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</si>
  <si>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</si>
  <si>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</si>
  <si>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</si>
  <si>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</si>
  <si>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</si>
  <si>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</si>
  <si>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</si>
  <si>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</si>
  <si>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</si>
  <si>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</si>
  <si>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</si>
  <si>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</si>
  <si>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</si>
  <si>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</si>
  <si>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</si>
  <si>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</si>
  <si>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</si>
  <si>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</si>
  <si>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</si>
  <si>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</si>
  <si>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</si>
  <si>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</si>
  <si>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</si>
  <si>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</si>
  <si>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</si>
  <si>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</si>
  <si>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</si>
  <si>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</si>
  <si>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</si>
  <si>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</si>
  <si>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</si>
  <si>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</si>
  <si>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</si>
  <si>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</si>
  <si>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</si>
  <si>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</si>
  <si>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</si>
  <si>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</si>
  <si>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</si>
  <si>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</si>
  <si>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</si>
  <si>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</si>
  <si>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</si>
  <si>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</si>
  <si>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</si>
  <si>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</si>
  <si>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</si>
  <si>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</si>
  <si>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</si>
  <si>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</si>
  <si>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</si>
  <si>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</si>
  <si>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</si>
  <si>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</si>
  <si>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</si>
  <si>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</si>
  <si>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</si>
  <si>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</si>
  <si>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</si>
  <si>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</si>
  <si>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</si>
  <si>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</si>
  <si>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</si>
  <si>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</si>
  <si>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</si>
  <si>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</si>
  <si>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</si>
  <si>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</si>
  <si>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</si>
  <si>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</si>
  <si>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</si>
  <si>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</si>
  <si>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</si>
  <si>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</si>
  <si>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</si>
  <si>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</si>
  <si>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</si>
  <si>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</si>
  <si>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</si>
  <si>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</si>
  <si>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</si>
  <si>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</si>
  <si>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</si>
  <si>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</si>
  <si>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</si>
  <si>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</si>
  <si>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</si>
  <si>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</si>
  <si>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</si>
  <si>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</si>
  <si>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</si>
  <si>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</si>
  <si>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</si>
  <si>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</si>
  <si>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</si>
  <si>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</si>
  <si>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</si>
  <si>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</si>
  <si>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</si>
  <si>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</si>
  <si>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</si>
  <si>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</si>
  <si>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</si>
  <si>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</si>
  <si>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</si>
  <si>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</si>
  <si>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</si>
  <si>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</si>
  <si>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</si>
  <si>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</si>
  <si>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</si>
  <si>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</si>
  <si>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</si>
  <si>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</si>
  <si>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</si>
  <si>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</si>
  <si>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</si>
  <si>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</si>
  <si>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</si>
  <si>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</si>
  <si>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</si>
  <si>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</si>
  <si>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</si>
  <si>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</si>
  <si>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</si>
  <si>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</si>
  <si>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</si>
  <si>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</si>
  <si>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</si>
  <si>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</si>
  <si>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</si>
  <si>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</si>
  <si>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</si>
  <si>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</si>
  <si>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</si>
  <si>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</si>
  <si>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</si>
  <si>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</si>
  <si>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</si>
  <si>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</si>
  <si>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</si>
  <si>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</si>
  <si>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</si>
  <si>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</si>
  <si>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</si>
  <si>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</si>
  <si>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</si>
  <si>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</si>
  <si>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</si>
  <si>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</si>
  <si>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</si>
  <si>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</si>
  <si>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</si>
  <si>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</si>
  <si>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</si>
  <si>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</si>
  <si>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</si>
  <si>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</si>
  <si>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</si>
  <si>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</si>
  <si>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</si>
  <si>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</si>
  <si>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</si>
  <si>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</si>
  <si>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</si>
  <si>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</si>
  <si>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</si>
  <si>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</si>
  <si>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</si>
  <si>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</si>
  <si>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</si>
  <si>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</si>
  <si>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</si>
  <si>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</si>
  <si>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</si>
  <si>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</si>
  <si>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</si>
  <si>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</si>
  <si>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</si>
  <si>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</si>
  <si>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</si>
  <si>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</si>
  <si>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</si>
  <si>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</si>
  <si>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</si>
  <si>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</si>
  <si>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</si>
  <si>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</si>
  <si>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</si>
  <si>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</si>
  <si>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</si>
  <si>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</si>
  <si>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</si>
  <si>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</si>
  <si>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</si>
  <si>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</si>
  <si>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</si>
  <si>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</si>
  <si>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</si>
  <si>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</si>
  <si>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</si>
  <si>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</si>
  <si>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</si>
  <si>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</si>
  <si>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</si>
  <si>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</si>
  <si>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</si>
  <si>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</si>
  <si>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</si>
  <si>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</si>
  <si>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</si>
  <si>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</si>
  <si>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</si>
  <si>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</si>
  <si>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</si>
  <si>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</si>
  <si>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</si>
  <si>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</si>
  <si>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</si>
  <si>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</si>
  <si>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</si>
  <si>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</si>
  <si>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</si>
  <si>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</si>
  <si>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</si>
  <si>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</si>
  <si>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</si>
  <si>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</si>
  <si>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</si>
  <si>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</si>
  <si>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</si>
  <si>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</si>
  <si>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</si>
  <si>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</si>
  <si>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</si>
  <si>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</si>
  <si>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</si>
  <si>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</si>
  <si>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</si>
  <si>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</si>
  <si>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</si>
  <si>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</si>
  <si>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</si>
  <si>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</si>
  <si>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</si>
  <si>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</si>
  <si>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</si>
  <si>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</si>
  <si>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</si>
  <si>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</si>
  <si>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</si>
  <si>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</si>
  <si>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</si>
  <si>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</si>
  <si>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</si>
  <si>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</si>
  <si>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</si>
  <si>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</si>
  <si>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</si>
  <si>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</si>
  <si>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</si>
  <si>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</si>
  <si>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</si>
  <si>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</si>
  <si>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</si>
  <si>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</si>
  <si>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</si>
  <si>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</si>
  <si>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</si>
  <si>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</si>
  <si>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</si>
  <si>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</si>
  <si>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</si>
  <si>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</si>
  <si>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</si>
  <si>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</si>
  <si>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</si>
  <si>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</si>
  <si>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</si>
  <si>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</si>
  <si>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</si>
  <si>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Постъпления от финансиране</t>
  </si>
  <si>
    <t>Нетекущи пасиви</t>
  </si>
  <si>
    <t>Финансирания</t>
  </si>
  <si>
    <t>Сума на всеобхватния доход за годината бруто</t>
  </si>
  <si>
    <t>Други текущи пасиви и финансирания</t>
  </si>
  <si>
    <t>Покупка на дълготрайни активи</t>
  </si>
  <si>
    <t>Нетни потоци от инвестиционна дейност</t>
  </si>
  <si>
    <t>С. Видев</t>
  </si>
  <si>
    <t>/С. Видев /</t>
  </si>
  <si>
    <t>Други</t>
  </si>
  <si>
    <t>-</t>
  </si>
  <si>
    <t>Разпределяне на печалбата за дивиденти</t>
  </si>
  <si>
    <t xml:space="preserve"> 2019 BGN'000</t>
  </si>
  <si>
    <t xml:space="preserve"> 2020 BGN'000</t>
  </si>
  <si>
    <t>30 юни 2020    BGN'000</t>
  </si>
  <si>
    <t>към 30.06.2020 г.</t>
  </si>
  <si>
    <t>към  30.06.2020 г.</t>
  </si>
  <si>
    <t>към 30.06.2020.</t>
  </si>
  <si>
    <t>Остатък на 1 януари 2020 година</t>
  </si>
  <si>
    <t>Преизчислен остатък към 01.01.2020 година</t>
  </si>
  <si>
    <t>Промени в собствения капитал към 30.06.2020 година</t>
  </si>
  <si>
    <t>Остатък на 30 юни 2020 година</t>
  </si>
  <si>
    <t>Промени в собствения капитал за 2020 година</t>
  </si>
  <si>
    <t>Остатък към 30.06.2020 година</t>
  </si>
  <si>
    <t>Провизии</t>
  </si>
  <si>
    <t>31.12. 2019    BGN'000</t>
  </si>
  <si>
    <t>СПРАВКА ЗА ВЗЕМАНИЯТА, ЗАДЪЛЖЕНИЯТА И ПРОВИЗИИТЕ към 30.06.2020г.</t>
  </si>
  <si>
    <t>СПРАВКА ЗА ДЪЛГОТРАЙНИТЕ (ДЪЛГОСРОЧНИТЕ) АКТИВИ към 30.06.2020г.</t>
  </si>
  <si>
    <t>Дата на съставяне:28.07.2020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</si>
</sst>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49" fillId="22" borderId="0" xfId="58" applyFont="1" applyFill="1" applyBorder="1" applyAlignment="1">
      <alignment vertical="top" wrapText="1"/>
      <protection/>
    </xf>
    <xf numFmtId="173" fontId="50" fillId="22" borderId="0" xfId="58" applyNumberFormat="1" applyFont="1" applyFill="1" applyBorder="1">
      <alignment/>
      <protection/>
    </xf>
    <xf numFmtId="0" fontId="0" fillId="0" borderId="0" xfId="62" applyFont="1">
      <alignment/>
      <protection/>
    </xf>
    <xf numFmtId="173" fontId="12" fillId="24" borderId="0" xfId="0" applyNumberFormat="1" applyFont="1" applyFill="1" applyBorder="1" applyAlignment="1">
      <alignment horizontal="right" vertical="center" wrapText="1"/>
    </xf>
    <xf numFmtId="0" fontId="52" fillId="22" borderId="0" xfId="0" applyFont="1" applyFill="1" applyBorder="1" applyAlignment="1">
      <alignment/>
    </xf>
    <xf numFmtId="0" fontId="8" fillId="22" borderId="0" xfId="58" applyFont="1" applyFill="1" applyBorder="1" applyAlignment="1">
      <alignment horizont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20" borderId="36" xfId="62" applyFont="1" applyFill="1" applyBorder="1" applyAlignment="1">
      <alignment/>
      <protection/>
    </xf>
    <xf numFmtId="0" fontId="44" fillId="20" borderId="37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4" xfId="62" applyFill="1" applyBorder="1" applyAlignment="1">
      <alignment horizontal="center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5" xfId="62" applyFont="1" applyFill="1" applyBorder="1" applyAlignment="1">
      <alignment horizontal="left" vertical="center" wrapText="1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3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281</v>
      </c>
      <c r="B1" s="189" t="s">
        <v>226</v>
      </c>
      <c r="C1" s="189"/>
      <c r="D1" s="189"/>
      <c r="E1" s="89"/>
      <c r="F1" s="89"/>
      <c r="G1" s="89"/>
      <c r="J1" s="53"/>
    </row>
    <row r="2" spans="1:7" ht="15.75" customHeight="1">
      <c r="A2" s="188" t="s">
        <v>442</v>
      </c>
      <c r="B2" s="189" t="s">
        <v>260</v>
      </c>
      <c r="C2" s="180"/>
      <c r="D2" s="189"/>
      <c r="E2" s="89"/>
      <c r="F2" s="89"/>
      <c r="G2" s="89"/>
    </row>
    <row r="3" spans="1:8" ht="27" customHeight="1">
      <c r="A3" s="325"/>
      <c r="B3" s="57"/>
      <c r="C3" s="326" t="s">
        <v>0</v>
      </c>
      <c r="D3" s="326"/>
      <c r="E3" s="323" t="s">
        <v>439</v>
      </c>
      <c r="F3" s="327"/>
      <c r="G3" s="323" t="s">
        <v>438</v>
      </c>
      <c r="H3" s="52"/>
    </row>
    <row r="4" spans="1:7" ht="21.75" customHeight="1">
      <c r="A4" s="325"/>
      <c r="B4" s="57"/>
      <c r="C4" s="326"/>
      <c r="D4" s="326"/>
      <c r="E4" s="324"/>
      <c r="F4" s="327"/>
      <c r="G4" s="324"/>
    </row>
    <row r="5" spans="1:10" s="190" customFormat="1" ht="21.75" customHeight="1">
      <c r="A5" s="222" t="s">
        <v>272</v>
      </c>
      <c r="B5" s="219"/>
      <c r="C5" s="220" t="s">
        <v>22</v>
      </c>
      <c r="D5" s="220"/>
      <c r="E5" s="320">
        <f>+E6+E8</f>
        <v>3077</v>
      </c>
      <c r="F5" s="224"/>
      <c r="G5" s="225">
        <f>SUM(G6:G8)</f>
        <v>3607</v>
      </c>
      <c r="J5" s="221"/>
    </row>
    <row r="6" spans="1:10" ht="15.75" customHeight="1">
      <c r="A6" s="4" t="s">
        <v>65</v>
      </c>
      <c r="B6" s="190" t="s">
        <v>119</v>
      </c>
      <c r="C6" s="53">
        <v>9.1</v>
      </c>
      <c r="D6" s="53"/>
      <c r="E6" s="54">
        <v>1620</v>
      </c>
      <c r="G6" s="54">
        <v>2135</v>
      </c>
      <c r="J6" s="62" t="s">
        <v>37</v>
      </c>
    </row>
    <row r="7" spans="1:10" ht="12.75">
      <c r="A7" s="4" t="s">
        <v>24</v>
      </c>
      <c r="B7" s="190" t="s">
        <v>227</v>
      </c>
      <c r="C7" s="53" t="s">
        <v>22</v>
      </c>
      <c r="D7" s="53"/>
      <c r="E7" s="54">
        <v>0</v>
      </c>
      <c r="G7" s="54" t="s">
        <v>436</v>
      </c>
      <c r="J7" s="62" t="s">
        <v>37</v>
      </c>
    </row>
    <row r="8" spans="1:10" ht="15.75" customHeight="1">
      <c r="A8" s="4" t="s">
        <v>63</v>
      </c>
      <c r="B8" s="190" t="s">
        <v>120</v>
      </c>
      <c r="C8" s="53">
        <v>8.2</v>
      </c>
      <c r="D8" s="53"/>
      <c r="E8" s="54">
        <v>1457</v>
      </c>
      <c r="F8" s="54">
        <v>133</v>
      </c>
      <c r="G8" s="54">
        <v>1472</v>
      </c>
      <c r="J8" s="62" t="s">
        <v>37</v>
      </c>
    </row>
    <row r="9" spans="1:10" ht="15.75" customHeight="1" hidden="1">
      <c r="A9" s="4" t="s">
        <v>66</v>
      </c>
      <c r="B9" s="190" t="s">
        <v>121</v>
      </c>
      <c r="C9" s="53"/>
      <c r="D9" s="53"/>
      <c r="E9" s="54">
        <v>0</v>
      </c>
      <c r="G9" s="54">
        <v>0</v>
      </c>
      <c r="J9" s="62" t="s">
        <v>37</v>
      </c>
    </row>
    <row r="10" spans="1:10" s="60" customFormat="1" ht="18.75" customHeight="1" hidden="1">
      <c r="A10" s="4" t="s">
        <v>67</v>
      </c>
      <c r="B10" s="190" t="s">
        <v>122</v>
      </c>
      <c r="C10" s="53"/>
      <c r="D10" s="53"/>
      <c r="E10" s="54"/>
      <c r="F10" s="54"/>
      <c r="G10" s="54">
        <v>0</v>
      </c>
      <c r="J10" s="81" t="s">
        <v>37</v>
      </c>
    </row>
    <row r="11" spans="1:10" s="60" customFormat="1" ht="18.75" customHeight="1">
      <c r="A11" s="60" t="s">
        <v>273</v>
      </c>
      <c r="B11" s="226"/>
      <c r="C11" s="223"/>
      <c r="D11" s="223"/>
      <c r="E11" s="67">
        <f>+E12+E13+E14+E15+E17</f>
        <v>-3198</v>
      </c>
      <c r="F11" s="67"/>
      <c r="G11" s="67">
        <f>SUM(G12:G17)</f>
        <v>-3793</v>
      </c>
      <c r="J11" s="81"/>
    </row>
    <row r="12" spans="1:10" s="60" customFormat="1" ht="18.75" customHeight="1">
      <c r="A12" s="4" t="s">
        <v>64</v>
      </c>
      <c r="B12" s="190" t="s">
        <v>123</v>
      </c>
      <c r="C12" s="53">
        <v>8.1</v>
      </c>
      <c r="D12" s="53"/>
      <c r="E12" s="54">
        <v>-1792</v>
      </c>
      <c r="F12" s="54"/>
      <c r="G12" s="54">
        <v>-2299</v>
      </c>
      <c r="J12" s="81" t="s">
        <v>37</v>
      </c>
    </row>
    <row r="13" spans="1:10" s="60" customFormat="1" ht="18.75" customHeight="1">
      <c r="A13" s="4" t="s">
        <v>55</v>
      </c>
      <c r="B13" s="190" t="s">
        <v>124</v>
      </c>
      <c r="C13" s="53">
        <v>8.1</v>
      </c>
      <c r="D13" s="53"/>
      <c r="E13" s="54">
        <v>-279</v>
      </c>
      <c r="F13" s="54"/>
      <c r="G13" s="54">
        <v>-300</v>
      </c>
      <c r="J13" s="81" t="s">
        <v>37</v>
      </c>
    </row>
    <row r="14" spans="1:10" ht="15.75" customHeight="1">
      <c r="A14" s="4" t="s">
        <v>56</v>
      </c>
      <c r="B14" s="190" t="s">
        <v>125</v>
      </c>
      <c r="C14" s="53">
        <v>8.1</v>
      </c>
      <c r="D14" s="53"/>
      <c r="E14" s="54">
        <f>-712-107</f>
        <v>-819</v>
      </c>
      <c r="G14" s="54">
        <f>-735-117</f>
        <v>-852</v>
      </c>
      <c r="H14" s="4" t="s">
        <v>22</v>
      </c>
      <c r="J14" s="62" t="s">
        <v>37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v>-278</v>
      </c>
      <c r="G15" s="54">
        <v>-295</v>
      </c>
      <c r="J15" s="62" t="s">
        <v>37</v>
      </c>
    </row>
    <row r="16" spans="1:10" ht="15.75" customHeight="1" hidden="1">
      <c r="A16" s="4" t="s">
        <v>68</v>
      </c>
      <c r="B16" s="4" t="s">
        <v>127</v>
      </c>
      <c r="C16" s="53"/>
      <c r="D16" s="53"/>
      <c r="J16" s="62" t="s">
        <v>37</v>
      </c>
    </row>
    <row r="17" spans="1:10" ht="15.75" customHeight="1">
      <c r="A17" s="4" t="s">
        <v>69</v>
      </c>
      <c r="B17" s="4" t="s">
        <v>128</v>
      </c>
      <c r="C17" s="53">
        <v>8.1</v>
      </c>
      <c r="D17" s="53"/>
      <c r="E17" s="54">
        <v>-30</v>
      </c>
      <c r="G17" s="54">
        <v>-47</v>
      </c>
      <c r="J17" s="62" t="s">
        <v>37</v>
      </c>
    </row>
    <row r="18" spans="1:7" ht="15.75" customHeight="1">
      <c r="A18" s="60" t="s">
        <v>274</v>
      </c>
      <c r="C18" s="223" t="s">
        <v>22</v>
      </c>
      <c r="D18" s="223"/>
      <c r="E18" s="67">
        <f>E5+E11</f>
        <v>-121</v>
      </c>
      <c r="F18" s="67"/>
      <c r="G18" s="67">
        <f>G5+G11</f>
        <v>-186</v>
      </c>
    </row>
    <row r="19" spans="1:10" ht="15.75" customHeight="1">
      <c r="A19" s="4" t="s">
        <v>276</v>
      </c>
      <c r="B19" s="4" t="s">
        <v>228</v>
      </c>
      <c r="C19" s="53">
        <v>9.2</v>
      </c>
      <c r="D19" s="53"/>
      <c r="E19" s="54">
        <v>0</v>
      </c>
      <c r="G19" s="54">
        <v>0</v>
      </c>
      <c r="J19" s="62" t="s">
        <v>37</v>
      </c>
    </row>
    <row r="20" spans="1:7" ht="15.75" customHeight="1">
      <c r="A20" s="4" t="s">
        <v>277</v>
      </c>
      <c r="C20" s="53">
        <v>8.3</v>
      </c>
      <c r="D20" s="53"/>
      <c r="E20" s="54">
        <v>-6</v>
      </c>
      <c r="G20" s="54">
        <v>-10</v>
      </c>
    </row>
    <row r="21" spans="1:7" ht="15.75" customHeight="1">
      <c r="A21" s="4" t="s">
        <v>425</v>
      </c>
      <c r="C21" s="53"/>
      <c r="D21" s="53"/>
      <c r="E21" s="54">
        <v>113</v>
      </c>
      <c r="G21" s="54">
        <v>122</v>
      </c>
    </row>
    <row r="22" spans="1:7" ht="15.75" customHeight="1">
      <c r="A22" s="60" t="s">
        <v>275</v>
      </c>
      <c r="C22" s="223" t="s">
        <v>22</v>
      </c>
      <c r="D22" s="223"/>
      <c r="E22" s="67">
        <f>SUM(E19:E21)</f>
        <v>107</v>
      </c>
      <c r="F22" s="67"/>
      <c r="G22" s="67">
        <f>SUM(G19:G21)</f>
        <v>112</v>
      </c>
    </row>
    <row r="23" spans="1:10" ht="14.25" customHeight="1">
      <c r="A23" s="188" t="s">
        <v>70</v>
      </c>
      <c r="B23" s="188" t="s">
        <v>129</v>
      </c>
      <c r="C23" s="55"/>
      <c r="D23" s="55"/>
      <c r="E23" s="59">
        <f>E18+E22</f>
        <v>-14</v>
      </c>
      <c r="F23" s="59"/>
      <c r="G23" s="59">
        <f>G18+G22</f>
        <v>-74</v>
      </c>
      <c r="J23" s="62" t="s">
        <v>37</v>
      </c>
    </row>
    <row r="24" spans="1:10" ht="16.5" customHeight="1">
      <c r="A24" s="12" t="s">
        <v>71</v>
      </c>
      <c r="B24" s="12" t="s">
        <v>130</v>
      </c>
      <c r="C24" s="53" t="s">
        <v>22</v>
      </c>
      <c r="D24" s="53"/>
      <c r="E24" s="54">
        <v>0</v>
      </c>
      <c r="G24" s="54">
        <v>0</v>
      </c>
      <c r="J24" s="62" t="s">
        <v>37</v>
      </c>
    </row>
    <row r="25" spans="1:10" ht="13.5" thickBot="1">
      <c r="A25" s="188" t="s">
        <v>278</v>
      </c>
      <c r="B25" s="188" t="s">
        <v>131</v>
      </c>
      <c r="C25" s="51"/>
      <c r="D25" s="51"/>
      <c r="E25" s="196">
        <f>SUM(E23-E24)</f>
        <v>-14</v>
      </c>
      <c r="F25" s="59"/>
      <c r="G25" s="196">
        <f>SUM(G23-G24)</f>
        <v>-74</v>
      </c>
      <c r="H25" s="64"/>
      <c r="J25" s="62" t="s">
        <v>37</v>
      </c>
    </row>
    <row r="26" spans="1:8" ht="13.5" thickTop="1">
      <c r="A26" s="12" t="s">
        <v>279</v>
      </c>
      <c r="B26" s="61"/>
      <c r="C26" s="12"/>
      <c r="D26" s="12"/>
      <c r="E26" s="63"/>
      <c r="G26" s="63"/>
      <c r="H26" s="64"/>
    </row>
    <row r="27" spans="1:10" ht="12.75" hidden="1">
      <c r="A27" s="4" t="s">
        <v>72</v>
      </c>
      <c r="B27" s="4" t="s">
        <v>132</v>
      </c>
      <c r="C27" s="12"/>
      <c r="D27" s="12"/>
      <c r="E27" s="63"/>
      <c r="G27" s="4"/>
      <c r="H27" s="64"/>
      <c r="J27" s="62" t="s">
        <v>37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25</v>
      </c>
      <c r="B30" s="61" t="s">
        <v>225</v>
      </c>
      <c r="C30" s="12"/>
      <c r="D30" s="12"/>
      <c r="E30" s="194"/>
      <c r="G30" s="195"/>
      <c r="H30" s="64"/>
    </row>
    <row r="31" spans="1:10" ht="12.75" hidden="1">
      <c r="A31" s="12" t="s">
        <v>26</v>
      </c>
      <c r="B31" s="12" t="s">
        <v>114</v>
      </c>
      <c r="C31" s="12"/>
      <c r="D31" s="12"/>
      <c r="E31" s="194"/>
      <c r="G31" s="192"/>
      <c r="H31" s="64"/>
      <c r="J31" s="62" t="s">
        <v>37</v>
      </c>
    </row>
    <row r="32" spans="1:10" ht="12.75" hidden="1">
      <c r="A32" s="12" t="s">
        <v>27</v>
      </c>
      <c r="B32" s="12" t="s">
        <v>133</v>
      </c>
      <c r="C32" s="12"/>
      <c r="D32" s="12"/>
      <c r="E32" s="194"/>
      <c r="G32" s="195"/>
      <c r="H32" s="64"/>
      <c r="J32" s="62" t="s">
        <v>37</v>
      </c>
    </row>
    <row r="33" spans="1:10" ht="12.75" hidden="1">
      <c r="A33" s="12" t="s">
        <v>28</v>
      </c>
      <c r="B33" s="12" t="s">
        <v>134</v>
      </c>
      <c r="C33" s="12"/>
      <c r="D33" s="12"/>
      <c r="E33" s="194"/>
      <c r="G33" s="195"/>
      <c r="H33" s="64"/>
      <c r="J33" s="62" t="s">
        <v>37</v>
      </c>
    </row>
    <row r="34" spans="1:10" ht="12.75" hidden="1">
      <c r="A34" s="12" t="s">
        <v>73</v>
      </c>
      <c r="B34" s="12" t="s">
        <v>135</v>
      </c>
      <c r="C34" s="12"/>
      <c r="D34" s="12"/>
      <c r="E34" s="194"/>
      <c r="G34" s="195"/>
      <c r="H34" s="64"/>
      <c r="J34" s="62" t="s">
        <v>37</v>
      </c>
    </row>
    <row r="35" spans="1:10" ht="12.75" hidden="1">
      <c r="A35" s="12" t="s">
        <v>29</v>
      </c>
      <c r="B35" s="12" t="s">
        <v>136</v>
      </c>
      <c r="C35" s="12"/>
      <c r="D35" s="12"/>
      <c r="E35" s="194"/>
      <c r="G35" s="195"/>
      <c r="H35" s="64"/>
      <c r="J35" s="62" t="s">
        <v>37</v>
      </c>
    </row>
    <row r="36" spans="1:10" ht="12.75" hidden="1">
      <c r="A36" s="12" t="s">
        <v>30</v>
      </c>
      <c r="B36" s="12" t="s">
        <v>229</v>
      </c>
      <c r="C36" s="12"/>
      <c r="D36" s="12"/>
      <c r="E36" s="194"/>
      <c r="G36" s="192"/>
      <c r="H36" s="64"/>
      <c r="J36" s="62" t="s">
        <v>37</v>
      </c>
    </row>
    <row r="37" spans="1:10" ht="12.75" hidden="1">
      <c r="A37" s="12" t="s">
        <v>31</v>
      </c>
      <c r="B37" s="12" t="s">
        <v>115</v>
      </c>
      <c r="C37" s="12"/>
      <c r="D37" s="12"/>
      <c r="E37" s="192"/>
      <c r="G37" s="168"/>
      <c r="H37" s="64"/>
      <c r="J37" s="62" t="s">
        <v>37</v>
      </c>
    </row>
    <row r="38" spans="1:10" ht="12.75" hidden="1">
      <c r="A38" s="188" t="s">
        <v>75</v>
      </c>
      <c r="B38" s="188" t="s">
        <v>230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37</v>
      </c>
    </row>
    <row r="39" spans="1:10" ht="13.5" thickBot="1">
      <c r="A39" s="188" t="s">
        <v>74</v>
      </c>
      <c r="B39" s="188" t="s">
        <v>231</v>
      </c>
      <c r="C39" s="51"/>
      <c r="D39" s="51"/>
      <c r="E39" s="196">
        <f>+SUM(E25+E38)</f>
        <v>-14</v>
      </c>
      <c r="F39" s="59"/>
      <c r="G39" s="196">
        <f>+SUM(G25+G38)</f>
        <v>-74</v>
      </c>
      <c r="H39" s="64"/>
      <c r="J39" s="62" t="s">
        <v>37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36</v>
      </c>
      <c r="B41" s="191" t="s">
        <v>116</v>
      </c>
      <c r="C41" s="12"/>
      <c r="D41" s="12"/>
      <c r="E41" s="194"/>
      <c r="G41" s="195"/>
      <c r="H41" s="64"/>
    </row>
    <row r="42" spans="1:8" ht="12.75" hidden="1" outlineLevel="1">
      <c r="A42" s="12" t="s">
        <v>34</v>
      </c>
      <c r="B42" s="12" t="s">
        <v>137</v>
      </c>
      <c r="C42" s="12"/>
      <c r="D42" s="12"/>
      <c r="E42" s="194"/>
      <c r="G42" s="195"/>
      <c r="H42" s="64"/>
    </row>
    <row r="43" spans="1:8" ht="12.75" hidden="1" outlineLevel="1">
      <c r="A43" s="12" t="s">
        <v>35</v>
      </c>
      <c r="B43" s="12" t="s">
        <v>118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33</v>
      </c>
      <c r="B46" s="12" t="s">
        <v>232</v>
      </c>
      <c r="C46" s="12"/>
      <c r="D46" s="12"/>
      <c r="E46" s="194"/>
      <c r="G46" s="195"/>
      <c r="H46" s="64"/>
    </row>
    <row r="47" spans="1:8" ht="12.75" hidden="1" outlineLevel="1">
      <c r="A47" s="12" t="s">
        <v>34</v>
      </c>
      <c r="B47" s="12" t="s">
        <v>117</v>
      </c>
      <c r="C47" s="12"/>
      <c r="D47" s="12"/>
      <c r="E47" s="194"/>
      <c r="G47" s="195"/>
      <c r="H47" s="64"/>
    </row>
    <row r="48" spans="1:8" ht="12.75" hidden="1" outlineLevel="1">
      <c r="A48" s="12" t="s">
        <v>35</v>
      </c>
      <c r="B48" s="12" t="s">
        <v>118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261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266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23</v>
      </c>
      <c r="B56" s="38"/>
      <c r="C56" s="71"/>
      <c r="D56" s="71"/>
    </row>
    <row r="57" spans="1:4" ht="12.75">
      <c r="A57" s="76" t="s">
        <v>433</v>
      </c>
      <c r="B57" s="76" t="s">
        <v>252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21</v>
      </c>
      <c r="B60" s="77"/>
    </row>
    <row r="61" spans="1:4" ht="12.75">
      <c r="A61" s="78" t="s">
        <v>280</v>
      </c>
      <c r="B61" s="78" t="s">
        <v>138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265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7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284</v>
      </c>
      <c r="C1" s="188" t="s">
        <v>218</v>
      </c>
      <c r="D1" s="199"/>
      <c r="E1" s="188"/>
      <c r="F1" s="188"/>
      <c r="G1" s="188"/>
    </row>
    <row r="2" spans="2:10" s="12" customFormat="1" ht="12.75">
      <c r="B2" s="188" t="s">
        <v>441</v>
      </c>
      <c r="C2" s="188" t="s">
        <v>262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0"/>
      <c r="E3" s="51"/>
      <c r="F3" s="51"/>
      <c r="G3" s="51"/>
    </row>
    <row r="4" spans="2:7" ht="12.75" customHeight="1">
      <c r="B4" s="325"/>
      <c r="C4" s="57"/>
      <c r="D4" s="326" t="s">
        <v>0</v>
      </c>
      <c r="E4" s="328" t="s">
        <v>440</v>
      </c>
      <c r="F4" s="198"/>
      <c r="G4" s="328" t="s">
        <v>451</v>
      </c>
    </row>
    <row r="5" spans="2:7" ht="12.75">
      <c r="B5" s="325"/>
      <c r="C5" s="57"/>
      <c r="D5" s="326"/>
      <c r="E5" s="328"/>
      <c r="F5" s="84"/>
      <c r="G5" s="328"/>
    </row>
    <row r="6" spans="2:7" ht="9" customHeight="1">
      <c r="B6" s="57"/>
      <c r="C6" s="57"/>
      <c r="D6" s="199"/>
      <c r="E6" s="328"/>
      <c r="F6" s="200"/>
      <c r="G6" s="328"/>
    </row>
    <row r="7" spans="2:10" s="85" customFormat="1" ht="12.75">
      <c r="B7" s="188" t="s">
        <v>14</v>
      </c>
      <c r="C7" s="188" t="s">
        <v>139</v>
      </c>
      <c r="D7" s="55"/>
      <c r="E7" s="328"/>
      <c r="F7" s="172"/>
      <c r="G7" s="328"/>
      <c r="J7" s="53"/>
    </row>
    <row r="8" spans="2:7" ht="12.75">
      <c r="B8" s="188" t="s">
        <v>2</v>
      </c>
      <c r="C8" s="188" t="s">
        <v>140</v>
      </c>
      <c r="D8" s="180"/>
      <c r="E8" s="321"/>
      <c r="F8" s="200"/>
      <c r="G8" s="200"/>
    </row>
    <row r="9" spans="2:10" ht="12.75">
      <c r="B9" s="201" t="s">
        <v>5</v>
      </c>
      <c r="C9" s="202" t="s">
        <v>233</v>
      </c>
      <c r="D9" s="231">
        <v>3.1</v>
      </c>
      <c r="E9" s="4">
        <v>2769</v>
      </c>
      <c r="F9" s="204"/>
      <c r="G9" s="204">
        <v>2990</v>
      </c>
      <c r="J9" s="62" t="s">
        <v>37</v>
      </c>
    </row>
    <row r="10" spans="2:10" ht="12.75">
      <c r="B10" s="201" t="s">
        <v>15</v>
      </c>
      <c r="C10" s="202" t="s">
        <v>141</v>
      </c>
      <c r="D10" s="203">
        <v>3.2</v>
      </c>
      <c r="E10" s="4">
        <v>21</v>
      </c>
      <c r="F10" s="204"/>
      <c r="G10" s="204">
        <v>44</v>
      </c>
      <c r="J10" s="95" t="s">
        <v>37</v>
      </c>
    </row>
    <row r="11" spans="2:11" ht="12.75">
      <c r="B11" s="201" t="s">
        <v>38</v>
      </c>
      <c r="C11" s="202" t="s">
        <v>234</v>
      </c>
      <c r="D11" s="203"/>
      <c r="E11" s="204"/>
      <c r="F11" s="204"/>
      <c r="G11" s="204"/>
      <c r="J11" s="95" t="s">
        <v>37</v>
      </c>
      <c r="K11" s="86"/>
    </row>
    <row r="12" spans="2:11" ht="12.75">
      <c r="B12" s="201" t="s">
        <v>39</v>
      </c>
      <c r="C12" s="202" t="s">
        <v>142</v>
      </c>
      <c r="D12" s="203"/>
      <c r="E12" s="204"/>
      <c r="F12" s="204"/>
      <c r="G12" s="204">
        <v>1</v>
      </c>
      <c r="J12" s="95" t="s">
        <v>37</v>
      </c>
      <c r="K12" s="87"/>
    </row>
    <row r="13" spans="2:11" ht="12.75">
      <c r="B13" s="201" t="s">
        <v>43</v>
      </c>
      <c r="C13" s="202" t="s">
        <v>143</v>
      </c>
      <c r="D13" s="203"/>
      <c r="E13" s="204"/>
      <c r="F13" s="204"/>
      <c r="G13" s="204"/>
      <c r="J13" s="95" t="s">
        <v>37</v>
      </c>
      <c r="K13" s="87"/>
    </row>
    <row r="14" spans="2:11" ht="12.75">
      <c r="B14" s="201" t="s">
        <v>40</v>
      </c>
      <c r="C14" s="201" t="s">
        <v>144</v>
      </c>
      <c r="D14" s="203"/>
      <c r="E14" s="204"/>
      <c r="F14" s="204"/>
      <c r="G14" s="204"/>
      <c r="J14" s="95" t="s">
        <v>37</v>
      </c>
      <c r="K14" s="87"/>
    </row>
    <row r="15" spans="2:11" ht="12.75">
      <c r="B15" s="201" t="s">
        <v>41</v>
      </c>
      <c r="C15" s="201" t="s">
        <v>145</v>
      </c>
      <c r="D15" s="203"/>
      <c r="E15" s="204"/>
      <c r="F15" s="204"/>
      <c r="G15" s="204"/>
      <c r="J15" s="95" t="s">
        <v>37</v>
      </c>
      <c r="K15" s="87"/>
    </row>
    <row r="16" spans="2:11" ht="12.75">
      <c r="B16" s="201" t="s">
        <v>16</v>
      </c>
      <c r="C16" s="201" t="s">
        <v>146</v>
      </c>
      <c r="D16" s="203"/>
      <c r="E16" s="204">
        <v>1</v>
      </c>
      <c r="F16" s="204"/>
      <c r="G16" s="204">
        <v>2</v>
      </c>
      <c r="J16" s="96" t="s">
        <v>37</v>
      </c>
      <c r="K16" s="86"/>
    </row>
    <row r="17" spans="2:10" ht="12.75">
      <c r="B17" s="201" t="s">
        <v>42</v>
      </c>
      <c r="C17" s="201" t="s">
        <v>147</v>
      </c>
      <c r="D17" s="203"/>
      <c r="E17" s="204"/>
      <c r="F17" s="204"/>
      <c r="G17" s="204"/>
      <c r="J17" s="96" t="s">
        <v>37</v>
      </c>
    </row>
    <row r="18" spans="2:10" ht="12.75">
      <c r="B18" s="201" t="s">
        <v>282</v>
      </c>
      <c r="C18" s="201" t="s">
        <v>148</v>
      </c>
      <c r="D18" s="203" t="s">
        <v>22</v>
      </c>
      <c r="E18" s="204">
        <v>87</v>
      </c>
      <c r="F18" s="204"/>
      <c r="G18" s="204">
        <v>86</v>
      </c>
      <c r="J18" s="95" t="s">
        <v>37</v>
      </c>
    </row>
    <row r="19" spans="2:7" ht="12.75">
      <c r="B19" s="188" t="s">
        <v>88</v>
      </c>
      <c r="C19" s="188" t="s">
        <v>149</v>
      </c>
      <c r="D19" s="205" t="s">
        <v>22</v>
      </c>
      <c r="E19" s="216">
        <f>SUM(E9:E18)</f>
        <v>2878</v>
      </c>
      <c r="F19" s="207"/>
      <c r="G19" s="216">
        <f>SUM(G9:G18)</f>
        <v>3123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150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151</v>
      </c>
      <c r="D22" s="203">
        <v>4.1</v>
      </c>
      <c r="E22" s="204">
        <v>4246</v>
      </c>
      <c r="F22" s="209"/>
      <c r="G22" s="204">
        <v>2592</v>
      </c>
      <c r="J22" s="62" t="s">
        <v>37</v>
      </c>
      <c r="K22" s="86"/>
    </row>
    <row r="23" spans="2:11" ht="12.75" hidden="1">
      <c r="B23" s="201" t="s">
        <v>44</v>
      </c>
      <c r="C23" s="201" t="s">
        <v>152</v>
      </c>
      <c r="D23" s="203" t="s">
        <v>22</v>
      </c>
      <c r="E23" s="204"/>
      <c r="F23" s="209"/>
      <c r="G23" s="204"/>
      <c r="J23" s="62" t="s">
        <v>37</v>
      </c>
      <c r="K23" s="86"/>
    </row>
    <row r="24" spans="2:10" ht="12.75">
      <c r="B24" s="201" t="s">
        <v>45</v>
      </c>
      <c r="C24" s="201" t="s">
        <v>153</v>
      </c>
      <c r="D24" s="203">
        <v>4.2</v>
      </c>
      <c r="E24" s="204">
        <v>827</v>
      </c>
      <c r="F24" s="209" t="s">
        <v>22</v>
      </c>
      <c r="G24" s="204">
        <v>837</v>
      </c>
      <c r="J24" s="62" t="s">
        <v>37</v>
      </c>
    </row>
    <row r="25" spans="2:10" ht="12.75" hidden="1">
      <c r="B25" s="201" t="s">
        <v>43</v>
      </c>
      <c r="C25" s="201" t="s">
        <v>154</v>
      </c>
      <c r="D25" s="203"/>
      <c r="E25" s="204"/>
      <c r="F25" s="209"/>
      <c r="G25" s="204"/>
      <c r="J25" s="62" t="s">
        <v>37</v>
      </c>
    </row>
    <row r="26" spans="2:10" ht="12.75" hidden="1">
      <c r="B26" s="201" t="s">
        <v>47</v>
      </c>
      <c r="C26" s="201" t="s">
        <v>155</v>
      </c>
      <c r="D26" s="203"/>
      <c r="E26" s="204"/>
      <c r="F26" s="209"/>
      <c r="G26" s="204"/>
      <c r="J26" s="62" t="s">
        <v>37</v>
      </c>
    </row>
    <row r="27" spans="2:10" ht="12.75">
      <c r="B27" s="201" t="s">
        <v>46</v>
      </c>
      <c r="C27" s="201" t="s">
        <v>156</v>
      </c>
      <c r="D27" s="203">
        <v>4.3</v>
      </c>
      <c r="E27" s="204">
        <v>31</v>
      </c>
      <c r="F27" s="204"/>
      <c r="G27" s="204">
        <v>138</v>
      </c>
      <c r="J27" s="62" t="s">
        <v>37</v>
      </c>
    </row>
    <row r="28" spans="2:7" ht="12.75">
      <c r="B28" s="201" t="s">
        <v>17</v>
      </c>
      <c r="C28" s="201" t="s">
        <v>251</v>
      </c>
      <c r="D28" s="88">
        <v>4.4</v>
      </c>
      <c r="E28" s="210">
        <v>294</v>
      </c>
      <c r="G28" s="210">
        <v>1233</v>
      </c>
    </row>
    <row r="29" spans="2:7" ht="12.75">
      <c r="B29" s="188" t="s">
        <v>89</v>
      </c>
      <c r="C29" s="188" t="s">
        <v>157</v>
      </c>
      <c r="D29" s="205"/>
      <c r="E29" s="216">
        <f>SUM(E22:E28)</f>
        <v>5398</v>
      </c>
      <c r="F29" s="211"/>
      <c r="G29" s="216">
        <f>SUM(G22:G28)</f>
        <v>4800</v>
      </c>
    </row>
    <row r="30" spans="2:11" ht="13.5" thickBot="1">
      <c r="B30" s="206" t="s">
        <v>11</v>
      </c>
      <c r="C30" s="206" t="s">
        <v>158</v>
      </c>
      <c r="D30" s="199"/>
      <c r="E30" s="217">
        <f>SUM(E19+E29)</f>
        <v>8276</v>
      </c>
      <c r="F30" s="212"/>
      <c r="G30" s="217">
        <f>SUM(G19+G29)</f>
        <v>7923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159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160</v>
      </c>
      <c r="D33" s="208"/>
      <c r="E33" s="200"/>
      <c r="F33" s="200"/>
      <c r="G33" s="200"/>
      <c r="J33" s="62" t="s">
        <v>37</v>
      </c>
      <c r="K33" s="86"/>
    </row>
    <row r="34" spans="2:11" ht="12.75">
      <c r="B34" s="201" t="s">
        <v>214</v>
      </c>
      <c r="C34" s="201" t="s">
        <v>215</v>
      </c>
      <c r="D34" s="88">
        <v>7.1</v>
      </c>
      <c r="E34" s="316">
        <v>5351</v>
      </c>
      <c r="G34" s="316">
        <v>5351</v>
      </c>
      <c r="J34" s="62" t="s">
        <v>37</v>
      </c>
      <c r="K34" s="86"/>
    </row>
    <row r="35" spans="2:11" ht="12.75" hidden="1">
      <c r="B35" s="201" t="s">
        <v>59</v>
      </c>
      <c r="C35" s="201" t="s">
        <v>161</v>
      </c>
      <c r="E35" s="316"/>
      <c r="G35" s="316"/>
      <c r="J35" s="62" t="s">
        <v>37</v>
      </c>
      <c r="K35" s="86"/>
    </row>
    <row r="36" spans="2:11" ht="12.75" hidden="1">
      <c r="B36" s="201" t="s">
        <v>20</v>
      </c>
      <c r="C36" s="201" t="s">
        <v>162</v>
      </c>
      <c r="E36" s="316"/>
      <c r="G36" s="316"/>
      <c r="J36" s="62" t="s">
        <v>37</v>
      </c>
      <c r="K36" s="86"/>
    </row>
    <row r="37" spans="2:11" ht="12.75">
      <c r="B37" s="201" t="s">
        <v>58</v>
      </c>
      <c r="C37" s="201" t="s">
        <v>163</v>
      </c>
      <c r="E37" s="316"/>
      <c r="G37" s="316"/>
      <c r="J37" s="62" t="s">
        <v>37</v>
      </c>
      <c r="K37" s="86"/>
    </row>
    <row r="38" spans="2:10" ht="12.75">
      <c r="B38" s="201" t="s">
        <v>60</v>
      </c>
      <c r="C38" s="201" t="s">
        <v>164</v>
      </c>
      <c r="E38" s="316"/>
      <c r="G38" s="316"/>
      <c r="J38" s="62" t="s">
        <v>37</v>
      </c>
    </row>
    <row r="39" spans="2:7" ht="12.75">
      <c r="B39" s="201" t="s">
        <v>271</v>
      </c>
      <c r="C39" s="201"/>
      <c r="D39" s="88">
        <v>7.1</v>
      </c>
      <c r="E39" s="316">
        <v>1391</v>
      </c>
      <c r="G39" s="316">
        <v>1391</v>
      </c>
    </row>
    <row r="40" spans="2:10" ht="12.75">
      <c r="B40" s="201" t="s">
        <v>61</v>
      </c>
      <c r="C40" s="201" t="s">
        <v>165</v>
      </c>
      <c r="D40" s="88">
        <v>7.2</v>
      </c>
      <c r="E40" s="54">
        <v>169</v>
      </c>
      <c r="G40" s="54">
        <v>167</v>
      </c>
      <c r="J40" s="62" t="s">
        <v>37</v>
      </c>
    </row>
    <row r="41" spans="2:10" ht="12.75">
      <c r="B41" s="201" t="s">
        <v>62</v>
      </c>
      <c r="C41" s="201" t="s">
        <v>166</v>
      </c>
      <c r="D41" s="88">
        <v>7.3</v>
      </c>
      <c r="E41" s="316">
        <v>-14</v>
      </c>
      <c r="F41" s="214"/>
      <c r="G41" s="316">
        <v>2</v>
      </c>
      <c r="J41" s="62" t="s">
        <v>37</v>
      </c>
    </row>
    <row r="42" spans="2:11" ht="13.5" thickBot="1">
      <c r="B42" s="188" t="s">
        <v>76</v>
      </c>
      <c r="C42" s="188" t="s">
        <v>167</v>
      </c>
      <c r="D42" s="205"/>
      <c r="E42" s="196">
        <f>+E34+E39+E40+E41</f>
        <v>6897</v>
      </c>
      <c r="F42" s="206"/>
      <c r="G42" s="196">
        <f>+G34+G39+G40+G41</f>
        <v>6911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>
      <c r="B44" s="188" t="s">
        <v>80</v>
      </c>
      <c r="C44" s="188" t="s">
        <v>168</v>
      </c>
      <c r="D44" s="205"/>
      <c r="E44" s="206"/>
      <c r="F44" s="211"/>
      <c r="G44" s="207"/>
      <c r="J44" s="62" t="s">
        <v>37</v>
      </c>
      <c r="K44" s="12"/>
    </row>
    <row r="45" spans="2:10" ht="12.75">
      <c r="B45" s="12" t="s">
        <v>79</v>
      </c>
      <c r="C45" s="12" t="s">
        <v>169</v>
      </c>
      <c r="F45" s="90"/>
      <c r="G45" s="90"/>
      <c r="J45" s="62" t="s">
        <v>37</v>
      </c>
    </row>
    <row r="46" spans="2:10" ht="12.75">
      <c r="B46" s="12" t="s">
        <v>216</v>
      </c>
      <c r="C46" s="12" t="s">
        <v>219</v>
      </c>
      <c r="D46" s="88" t="s">
        <v>22</v>
      </c>
      <c r="E46" s="4" t="s">
        <v>22</v>
      </c>
      <c r="F46" s="90"/>
      <c r="G46" s="90" t="s">
        <v>22</v>
      </c>
      <c r="J46" s="62" t="s">
        <v>37</v>
      </c>
    </row>
    <row r="47" spans="2:10" ht="12.75">
      <c r="B47" s="12" t="s">
        <v>48</v>
      </c>
      <c r="C47" s="12" t="s">
        <v>170</v>
      </c>
      <c r="E47" s="4">
        <v>23</v>
      </c>
      <c r="F47" s="90"/>
      <c r="G47" s="4">
        <v>26</v>
      </c>
      <c r="J47" s="62" t="s">
        <v>37</v>
      </c>
    </row>
    <row r="48" spans="2:10" ht="12.75">
      <c r="B48" s="12" t="s">
        <v>19</v>
      </c>
      <c r="C48" s="12" t="s">
        <v>171</v>
      </c>
      <c r="D48" s="88" t="s">
        <v>22</v>
      </c>
      <c r="F48" s="90"/>
      <c r="G48" s="90"/>
      <c r="J48" s="62" t="s">
        <v>37</v>
      </c>
    </row>
    <row r="49" spans="2:12" ht="12.75">
      <c r="B49" s="201" t="s">
        <v>78</v>
      </c>
      <c r="C49" s="201" t="s">
        <v>172</v>
      </c>
      <c r="E49" s="204"/>
      <c r="F49" s="210"/>
      <c r="G49" s="204"/>
      <c r="J49" s="62" t="s">
        <v>37</v>
      </c>
      <c r="L49" s="86"/>
    </row>
    <row r="50" spans="2:12" ht="12.75">
      <c r="B50" s="201" t="s">
        <v>77</v>
      </c>
      <c r="C50" s="201" t="s">
        <v>173</v>
      </c>
      <c r="E50" s="60"/>
      <c r="F50" s="204"/>
      <c r="G50" s="60"/>
      <c r="L50" s="86"/>
    </row>
    <row r="51" spans="2:12" ht="12.75">
      <c r="B51" s="188" t="s">
        <v>87</v>
      </c>
      <c r="C51" s="188" t="s">
        <v>174</v>
      </c>
      <c r="D51" s="208"/>
      <c r="E51" s="215">
        <f>SUM(E45:E50)</f>
        <v>23</v>
      </c>
      <c r="F51" s="206"/>
      <c r="G51" s="215">
        <f>SUM(G45:G50)</f>
        <v>26</v>
      </c>
      <c r="L51" s="91"/>
    </row>
    <row r="52" spans="2:12" ht="12.75">
      <c r="B52" s="188" t="s">
        <v>427</v>
      </c>
      <c r="C52" s="188"/>
      <c r="D52" s="208"/>
      <c r="E52" s="206"/>
      <c r="F52" s="206"/>
      <c r="G52" s="206"/>
      <c r="L52" s="91"/>
    </row>
    <row r="53" spans="2:12" ht="12.75">
      <c r="B53" s="12" t="s">
        <v>428</v>
      </c>
      <c r="C53" s="61"/>
      <c r="E53" s="4">
        <v>106</v>
      </c>
      <c r="F53" s="60"/>
      <c r="G53" s="4">
        <v>219</v>
      </c>
      <c r="L53" s="91"/>
    </row>
    <row r="54" spans="2:12" ht="12.75">
      <c r="B54" s="188" t="s">
        <v>87</v>
      </c>
      <c r="C54" s="188"/>
      <c r="D54" s="208"/>
      <c r="E54" s="215">
        <f>SUM(E53)</f>
        <v>106</v>
      </c>
      <c r="F54" s="206"/>
      <c r="G54" s="215">
        <f>G53</f>
        <v>219</v>
      </c>
      <c r="L54" s="91"/>
    </row>
    <row r="55" spans="2:12" ht="12.75">
      <c r="B55" s="188" t="s">
        <v>81</v>
      </c>
      <c r="C55" s="188" t="s">
        <v>175</v>
      </c>
      <c r="D55" s="208"/>
      <c r="E55" s="200"/>
      <c r="F55" s="200"/>
      <c r="G55" s="200"/>
      <c r="J55" s="62" t="s">
        <v>37</v>
      </c>
      <c r="L55" s="87"/>
    </row>
    <row r="56" spans="2:12" ht="12.75">
      <c r="B56" s="12" t="s">
        <v>283</v>
      </c>
      <c r="C56" s="12" t="s">
        <v>177</v>
      </c>
      <c r="D56" s="88" t="s">
        <v>22</v>
      </c>
      <c r="F56" s="4" t="s">
        <v>22</v>
      </c>
      <c r="J56" s="62" t="s">
        <v>37</v>
      </c>
      <c r="L56" s="86"/>
    </row>
    <row r="57" spans="2:12" ht="12.75">
      <c r="B57" s="12" t="s">
        <v>84</v>
      </c>
      <c r="C57" s="12" t="s">
        <v>176</v>
      </c>
      <c r="D57" s="88">
        <v>22</v>
      </c>
      <c r="J57" s="62" t="s">
        <v>37</v>
      </c>
      <c r="L57" s="86"/>
    </row>
    <row r="58" spans="2:10" ht="12.75">
      <c r="B58" s="12" t="s">
        <v>50</v>
      </c>
      <c r="C58" s="12" t="s">
        <v>178</v>
      </c>
      <c r="D58" s="88">
        <v>22</v>
      </c>
      <c r="E58" s="210">
        <v>150</v>
      </c>
      <c r="G58" s="210">
        <v>156</v>
      </c>
      <c r="J58" s="62" t="s">
        <v>37</v>
      </c>
    </row>
    <row r="59" spans="2:10" ht="12.75">
      <c r="B59" s="12" t="s">
        <v>49</v>
      </c>
      <c r="C59" s="12" t="s">
        <v>179</v>
      </c>
      <c r="D59" s="88">
        <v>5.1</v>
      </c>
      <c r="E59" s="210">
        <v>641</v>
      </c>
      <c r="G59" s="210">
        <v>229</v>
      </c>
      <c r="J59" s="62" t="s">
        <v>37</v>
      </c>
    </row>
    <row r="60" spans="2:10" ht="12.75">
      <c r="B60" s="201" t="s">
        <v>83</v>
      </c>
      <c r="C60" s="201" t="s">
        <v>180</v>
      </c>
      <c r="D60" s="88">
        <v>5.2</v>
      </c>
      <c r="E60" s="210">
        <v>10</v>
      </c>
      <c r="G60" s="210">
        <v>2</v>
      </c>
      <c r="J60" s="62" t="s">
        <v>37</v>
      </c>
    </row>
    <row r="61" spans="2:10" ht="12.75">
      <c r="B61" s="201" t="s">
        <v>85</v>
      </c>
      <c r="C61" s="201" t="s">
        <v>181</v>
      </c>
      <c r="D61" s="88">
        <v>5.2</v>
      </c>
      <c r="E61" s="4">
        <v>23</v>
      </c>
      <c r="F61" s="210"/>
      <c r="G61" s="4">
        <v>31</v>
      </c>
      <c r="J61" s="62" t="s">
        <v>37</v>
      </c>
    </row>
    <row r="62" spans="2:10" ht="12.75">
      <c r="B62" s="201" t="s">
        <v>82</v>
      </c>
      <c r="C62" s="201" t="s">
        <v>182</v>
      </c>
      <c r="D62" s="88">
        <v>5.3</v>
      </c>
      <c r="E62" s="210">
        <v>28</v>
      </c>
      <c r="F62" s="210"/>
      <c r="G62" s="210">
        <v>45</v>
      </c>
      <c r="J62" s="62" t="s">
        <v>37</v>
      </c>
    </row>
    <row r="63" spans="2:10" ht="12.75">
      <c r="B63" s="201" t="s">
        <v>430</v>
      </c>
      <c r="C63" s="201" t="s">
        <v>183</v>
      </c>
      <c r="D63" s="88">
        <v>5.4</v>
      </c>
      <c r="E63" s="210">
        <v>115</v>
      </c>
      <c r="F63" s="210"/>
      <c r="G63" s="210">
        <v>78</v>
      </c>
      <c r="J63" s="97" t="s">
        <v>37</v>
      </c>
    </row>
    <row r="64" spans="2:10" ht="12.75">
      <c r="B64" s="201" t="s">
        <v>450</v>
      </c>
      <c r="C64" s="201"/>
      <c r="D64" s="88">
        <v>5.4</v>
      </c>
      <c r="E64" s="210">
        <v>191</v>
      </c>
      <c r="F64" s="210"/>
      <c r="G64" s="210">
        <v>191</v>
      </c>
      <c r="J64" s="97"/>
    </row>
    <row r="65" spans="2:10" ht="12.75">
      <c r="B65" s="201" t="s">
        <v>435</v>
      </c>
      <c r="C65" s="201"/>
      <c r="D65" s="88">
        <v>5.5</v>
      </c>
      <c r="E65" s="210">
        <v>92</v>
      </c>
      <c r="F65" s="210"/>
      <c r="G65" s="210">
        <v>35</v>
      </c>
      <c r="J65" s="97"/>
    </row>
    <row r="66" spans="2:10" ht="12.75">
      <c r="B66" s="188" t="s">
        <v>86</v>
      </c>
      <c r="C66" s="188" t="s">
        <v>184</v>
      </c>
      <c r="D66" s="208"/>
      <c r="E66" s="216">
        <f>SUM(E56:E65)</f>
        <v>1250</v>
      </c>
      <c r="F66" s="218"/>
      <c r="G66" s="216">
        <f>SUM(G56:G65)</f>
        <v>767</v>
      </c>
      <c r="J66" s="62" t="s">
        <v>37</v>
      </c>
    </row>
    <row r="67" spans="2:10" ht="13.5" thickBot="1">
      <c r="B67" s="188" t="s">
        <v>12</v>
      </c>
      <c r="C67" s="188" t="s">
        <v>185</v>
      </c>
      <c r="D67" s="208"/>
      <c r="E67" s="217">
        <f>SUM(E42+E51+E66+E54)</f>
        <v>8276</v>
      </c>
      <c r="F67" s="206"/>
      <c r="G67" s="217">
        <f>SUM(G42+G51+G66+G54)</f>
        <v>7923</v>
      </c>
      <c r="J67" s="62" t="s">
        <v>37</v>
      </c>
    </row>
    <row r="68" spans="2:8" ht="13.5" thickTop="1">
      <c r="B68" s="92"/>
      <c r="C68" s="92"/>
      <c r="D68" s="223"/>
      <c r="E68" s="61"/>
      <c r="F68" s="66"/>
      <c r="G68" s="67"/>
      <c r="H68" s="60"/>
    </row>
    <row r="69" spans="2:8" ht="12.75">
      <c r="B69" s="75"/>
      <c r="C69" s="177"/>
      <c r="D69" s="232"/>
      <c r="E69" s="61"/>
      <c r="F69" s="66"/>
      <c r="G69" s="67"/>
      <c r="H69" s="60"/>
    </row>
    <row r="70" spans="2:8" ht="12.75">
      <c r="B70" s="75"/>
      <c r="C70" s="177" t="s">
        <v>263</v>
      </c>
      <c r="D70" s="232"/>
      <c r="E70" s="65"/>
      <c r="F70" s="68"/>
      <c r="G70" s="67"/>
      <c r="H70" s="60"/>
    </row>
    <row r="71" spans="2:8" ht="12.75">
      <c r="B71" s="75" t="s">
        <v>454</v>
      </c>
      <c r="C71" s="177"/>
      <c r="D71" s="232"/>
      <c r="E71" s="65"/>
      <c r="F71" s="68"/>
      <c r="G71" s="67"/>
      <c r="H71" s="60"/>
    </row>
    <row r="72" spans="2:4" ht="12.75">
      <c r="B72" s="75"/>
      <c r="C72" s="178"/>
      <c r="D72" s="232"/>
    </row>
    <row r="73" spans="2:4" ht="12.75">
      <c r="B73" s="65"/>
      <c r="C73" s="178" t="s">
        <v>266</v>
      </c>
      <c r="D73" s="223"/>
    </row>
    <row r="74" spans="2:4" ht="12.75">
      <c r="B74" s="65" t="s">
        <v>23</v>
      </c>
      <c r="C74" s="65"/>
      <c r="D74" s="53"/>
    </row>
    <row r="75" spans="2:4" ht="12.75">
      <c r="B75" s="93" t="s">
        <v>433</v>
      </c>
      <c r="C75" s="93" t="s">
        <v>253</v>
      </c>
      <c r="D75" s="62"/>
    </row>
    <row r="76" spans="2:4" ht="12.75" hidden="1">
      <c r="B76" s="93"/>
      <c r="C76" s="93"/>
      <c r="D76" s="62"/>
    </row>
    <row r="77" spans="2:4" ht="12.75" hidden="1">
      <c r="B77" s="93"/>
      <c r="C77" s="93"/>
      <c r="D77" s="62"/>
    </row>
    <row r="78" spans="2:7" ht="12.75">
      <c r="B78" s="69" t="s">
        <v>21</v>
      </c>
      <c r="C78" s="69"/>
      <c r="D78" s="94"/>
      <c r="E78" s="54"/>
      <c r="F78" s="54"/>
      <c r="G78" s="54"/>
    </row>
    <row r="79" spans="2:7" ht="12.75">
      <c r="B79" s="93" t="s">
        <v>280</v>
      </c>
      <c r="C79" s="183" t="s">
        <v>222</v>
      </c>
      <c r="D79" s="62"/>
      <c r="E79" s="54"/>
      <c r="F79" s="54"/>
      <c r="G79" s="54"/>
    </row>
    <row r="80" spans="2:7" ht="12.75">
      <c r="B80" s="93"/>
      <c r="C80" s="183"/>
      <c r="D80" s="62"/>
      <c r="E80" s="54"/>
      <c r="F80" s="54"/>
      <c r="G80" s="54"/>
    </row>
    <row r="81" spans="2:7" ht="18" customHeight="1">
      <c r="B81" s="69"/>
      <c r="C81" s="69"/>
      <c r="D81" s="62"/>
      <c r="E81" s="54"/>
      <c r="F81" s="54"/>
      <c r="G81" s="54"/>
    </row>
    <row r="82" spans="2:7" ht="12.75">
      <c r="B82" s="229"/>
      <c r="C82" s="179"/>
      <c r="D82" s="62"/>
      <c r="E82" s="54"/>
      <c r="F82" s="54"/>
      <c r="G82" s="54"/>
    </row>
    <row r="83" spans="2:7" ht="12.75">
      <c r="B83" s="228" t="s">
        <v>22</v>
      </c>
      <c r="C83" s="179" t="s">
        <v>264</v>
      </c>
      <c r="D83" s="227" t="s">
        <v>22</v>
      </c>
      <c r="E83" s="54"/>
      <c r="F83" s="54"/>
      <c r="G83" s="54"/>
    </row>
    <row r="84" spans="2:7" ht="12.75">
      <c r="B84" s="69"/>
      <c r="C84" s="69"/>
      <c r="D84" s="62"/>
      <c r="E84" s="54"/>
      <c r="F84" s="54"/>
      <c r="G84" s="54"/>
    </row>
    <row r="85" spans="2:3" ht="12.75">
      <c r="B85" s="34"/>
      <c r="C85" s="34"/>
    </row>
    <row r="86" spans="2:3" ht="12.75">
      <c r="B86" s="34"/>
      <c r="C86" s="34"/>
    </row>
    <row r="87" spans="2:3" ht="12.75">
      <c r="B87" s="34"/>
      <c r="C87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285</v>
      </c>
      <c r="B1" s="175" t="s">
        <v>241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441</v>
      </c>
      <c r="B2" s="106" t="s">
        <v>186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9"/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97.5" customHeight="1">
      <c r="A4" s="331"/>
      <c r="B4" s="170"/>
      <c r="C4" s="333" t="s">
        <v>111</v>
      </c>
      <c r="D4" s="55"/>
      <c r="E4" s="335" t="s">
        <v>255</v>
      </c>
      <c r="F4" s="127"/>
      <c r="G4" s="335" t="s">
        <v>256</v>
      </c>
      <c r="H4" s="126"/>
      <c r="I4" s="335" t="s">
        <v>270</v>
      </c>
      <c r="J4" s="127"/>
      <c r="K4" s="335" t="s">
        <v>257</v>
      </c>
      <c r="L4" s="127"/>
      <c r="M4" s="335" t="s">
        <v>258</v>
      </c>
      <c r="N4" s="127"/>
      <c r="O4" s="337" t="s">
        <v>259</v>
      </c>
      <c r="P4" s="127"/>
      <c r="Q4" s="335" t="s">
        <v>76</v>
      </c>
    </row>
    <row r="5" spans="1:17" s="108" customFormat="1" ht="81.75" customHeight="1">
      <c r="A5" s="332"/>
      <c r="B5" s="171"/>
      <c r="C5" s="334"/>
      <c r="D5" s="55"/>
      <c r="E5" s="335"/>
      <c r="F5" s="128"/>
      <c r="G5" s="336"/>
      <c r="H5" s="129"/>
      <c r="I5" s="336"/>
      <c r="J5" s="128"/>
      <c r="K5" s="336"/>
      <c r="L5" s="128"/>
      <c r="M5" s="336"/>
      <c r="N5" s="128"/>
      <c r="O5" s="337"/>
      <c r="P5" s="128"/>
      <c r="Q5" s="336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444</v>
      </c>
      <c r="B8" s="113" t="s">
        <v>202</v>
      </c>
      <c r="C8" s="113"/>
      <c r="D8" s="147"/>
      <c r="E8" s="151">
        <v>5351</v>
      </c>
      <c r="F8" s="152"/>
      <c r="G8" s="151">
        <v>1256</v>
      </c>
      <c r="H8" s="151"/>
      <c r="I8" s="151">
        <v>169</v>
      </c>
      <c r="J8" s="152"/>
      <c r="K8" s="151"/>
      <c r="L8" s="152"/>
      <c r="M8" s="151">
        <v>135</v>
      </c>
      <c r="N8" s="152"/>
      <c r="O8" s="152"/>
      <c r="P8" s="152"/>
      <c r="Q8" s="151">
        <f>SUM(E8:O8)</f>
        <v>6911</v>
      </c>
    </row>
    <row r="9" spans="1:17" s="108" customFormat="1" ht="18" customHeight="1" thickTop="1">
      <c r="A9" s="113" t="s">
        <v>109</v>
      </c>
      <c r="B9" s="113" t="s">
        <v>203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52</v>
      </c>
      <c r="B10" s="114" t="s">
        <v>204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445</v>
      </c>
      <c r="B11" s="130" t="s">
        <v>205</v>
      </c>
      <c r="C11" s="130"/>
      <c r="D11" s="148"/>
      <c r="E11" s="155">
        <f>SUM(E8:E10)</f>
        <v>5351</v>
      </c>
      <c r="F11" s="155"/>
      <c r="G11" s="155">
        <f>SUM(G8:G10)</f>
        <v>1256</v>
      </c>
      <c r="H11" s="155"/>
      <c r="I11" s="155">
        <f>SUM(I8:I10)</f>
        <v>169</v>
      </c>
      <c r="J11" s="155"/>
      <c r="K11" s="155">
        <f>SUM(K8:K10)</f>
        <v>0</v>
      </c>
      <c r="L11" s="155"/>
      <c r="M11" s="155">
        <f>SUM(M8:M10)</f>
        <v>135</v>
      </c>
      <c r="N11" s="156"/>
      <c r="O11" s="155">
        <f>SUM(O8:O10)</f>
        <v>0</v>
      </c>
      <c r="P11" s="156"/>
      <c r="Q11" s="155">
        <f>SUM(E11:O11)</f>
        <v>6911</v>
      </c>
    </row>
    <row r="12" spans="1:17" s="108" customFormat="1" ht="13.5" thickTop="1">
      <c r="A12" s="130" t="s">
        <v>446</v>
      </c>
      <c r="B12" s="130" t="s">
        <v>242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110</v>
      </c>
      <c r="B13" s="115" t="s">
        <v>206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429</v>
      </c>
      <c r="B14" s="116" t="s">
        <v>244</v>
      </c>
      <c r="C14" s="113"/>
      <c r="D14" s="113"/>
      <c r="E14" s="159"/>
      <c r="F14" s="154"/>
      <c r="G14" s="159"/>
      <c r="H14" s="159"/>
      <c r="I14" s="154"/>
      <c r="J14" s="154"/>
      <c r="K14" s="159"/>
      <c r="L14" s="154"/>
      <c r="M14" s="159"/>
      <c r="N14" s="154"/>
      <c r="O14" s="154"/>
      <c r="P14" s="154"/>
      <c r="Q14" s="153"/>
      <c r="S14" s="118"/>
    </row>
    <row r="15" spans="1:17" s="108" customFormat="1" ht="13.5" thickBot="1">
      <c r="A15" s="117" t="s">
        <v>447</v>
      </c>
      <c r="B15" s="117" t="s">
        <v>207</v>
      </c>
      <c r="C15" s="145"/>
      <c r="D15" s="149"/>
      <c r="E15" s="155">
        <f>SUM(E11+E13+E14)</f>
        <v>5351</v>
      </c>
      <c r="F15" s="155"/>
      <c r="G15" s="155">
        <f>+G11+G13</f>
        <v>1256</v>
      </c>
      <c r="H15" s="155"/>
      <c r="I15" s="155">
        <f>I11+I14+I13</f>
        <v>169</v>
      </c>
      <c r="J15" s="155"/>
      <c r="K15" s="155">
        <f>SUM(K11+K13+K14)</f>
        <v>0</v>
      </c>
      <c r="L15" s="155"/>
      <c r="M15" s="155">
        <f>M11+M14</f>
        <v>135</v>
      </c>
      <c r="N15" s="155"/>
      <c r="O15" s="155">
        <f>SUM(O11+O13+O14)</f>
        <v>0</v>
      </c>
      <c r="P15" s="155"/>
      <c r="Q15" s="155">
        <f>SUM(E15:O15)</f>
        <v>6911</v>
      </c>
    </row>
    <row r="16" spans="1:17" s="108" customFormat="1" ht="13.5" thickTop="1">
      <c r="A16" s="117" t="s">
        <v>448</v>
      </c>
      <c r="B16" s="117" t="s">
        <v>243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54</v>
      </c>
      <c r="B17" s="114" t="s">
        <v>208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110</v>
      </c>
      <c r="B18" s="114" t="s">
        <v>206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53</v>
      </c>
      <c r="B19" s="114" t="s">
        <v>209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32</v>
      </c>
      <c r="B20" s="115" t="s">
        <v>244</v>
      </c>
      <c r="C20" s="146"/>
      <c r="D20" s="146"/>
      <c r="E20" s="160"/>
      <c r="F20" s="160"/>
      <c r="G20" s="160"/>
      <c r="H20" s="160"/>
      <c r="I20" s="160">
        <v>-14</v>
      </c>
      <c r="J20" s="160"/>
      <c r="K20" s="160"/>
      <c r="L20" s="160"/>
      <c r="M20" s="160"/>
      <c r="N20" s="160"/>
      <c r="O20" s="160"/>
      <c r="P20" s="160"/>
      <c r="Q20" s="153">
        <f t="shared" si="0"/>
        <v>-14</v>
      </c>
      <c r="R20" s="118"/>
    </row>
    <row r="21" spans="1:17" s="108" customFormat="1" ht="12.75" hidden="1">
      <c r="A21" s="115" t="s">
        <v>113</v>
      </c>
      <c r="B21" s="115" t="s">
        <v>245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112</v>
      </c>
      <c r="B22" s="116" t="s">
        <v>210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2.75">
      <c r="A23" s="116" t="s">
        <v>437</v>
      </c>
      <c r="B23" s="116"/>
      <c r="C23" s="90"/>
      <c r="D23" s="90"/>
      <c r="E23" s="166"/>
      <c r="F23" s="166"/>
      <c r="G23" s="166"/>
      <c r="H23" s="166"/>
      <c r="I23" s="166"/>
      <c r="J23" s="166"/>
      <c r="K23" s="166"/>
      <c r="L23" s="166"/>
      <c r="M23" s="167"/>
      <c r="N23" s="166"/>
      <c r="O23" s="166"/>
      <c r="P23" s="166"/>
      <c r="Q23" s="153"/>
    </row>
    <row r="24" spans="1:17" s="108" customFormat="1" ht="12.75">
      <c r="A24" s="116" t="s">
        <v>435</v>
      </c>
      <c r="B24" s="116"/>
      <c r="C24" s="90"/>
      <c r="D24" s="90"/>
      <c r="E24" s="166"/>
      <c r="F24" s="166"/>
      <c r="G24" s="166"/>
      <c r="H24" s="166"/>
      <c r="I24" s="166"/>
      <c r="J24" s="166"/>
      <c r="K24" s="166"/>
      <c r="L24" s="166"/>
      <c r="M24" s="167"/>
      <c r="N24" s="166"/>
      <c r="O24" s="166"/>
      <c r="P24" s="166"/>
      <c r="Q24" s="153"/>
    </row>
    <row r="25" spans="1:17" s="108" customFormat="1" ht="14.25" thickBot="1">
      <c r="A25" s="117" t="s">
        <v>449</v>
      </c>
      <c r="B25" s="117" t="s">
        <v>211</v>
      </c>
      <c r="C25" s="180"/>
      <c r="D25" s="150"/>
      <c r="E25" s="161">
        <f>SUM(E15+E17+E18+E19+E20+E21+E224)</f>
        <v>5351</v>
      </c>
      <c r="F25" s="161"/>
      <c r="G25" s="161">
        <f>G15+G20</f>
        <v>1256</v>
      </c>
      <c r="H25" s="161"/>
      <c r="I25" s="161">
        <f>+I15+I20+I23+I24</f>
        <v>155</v>
      </c>
      <c r="J25" s="161"/>
      <c r="K25" s="161">
        <f>SUM(K15+K17+K18+K19+K20+K21+K22)</f>
        <v>0</v>
      </c>
      <c r="L25" s="161"/>
      <c r="M25" s="162">
        <f>M15+M18</f>
        <v>135</v>
      </c>
      <c r="N25" s="161"/>
      <c r="O25" s="161">
        <f>SUM(O15+O17+O18+O19+O20+O21+O224)</f>
        <v>0</v>
      </c>
      <c r="P25" s="161"/>
      <c r="Q25" s="161">
        <f>SUM(E25:M25)</f>
        <v>6897</v>
      </c>
    </row>
    <row r="26" spans="1:17" s="108" customFormat="1" ht="13.5" customHeight="1" thickTop="1">
      <c r="A26" s="90"/>
      <c r="B26" s="90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90"/>
      <c r="B27" s="90"/>
      <c r="C27" s="61"/>
      <c r="D27" s="61"/>
      <c r="E27" s="66"/>
      <c r="F27" s="67"/>
      <c r="G27" s="52"/>
      <c r="H27" s="52"/>
      <c r="I27" s="52"/>
      <c r="J27" s="52"/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61"/>
      <c r="D28" s="61"/>
      <c r="E28" s="66"/>
      <c r="F28" s="67"/>
      <c r="G28" s="52"/>
      <c r="H28" s="52"/>
      <c r="I28" s="52"/>
      <c r="J28" s="52"/>
      <c r="K28" s="52"/>
      <c r="L28" s="52"/>
      <c r="M28" s="120"/>
      <c r="N28" s="52"/>
      <c r="O28" s="52"/>
      <c r="P28" s="52"/>
      <c r="Q28" s="52"/>
    </row>
    <row r="29" spans="1:17" s="108" customFormat="1" ht="13.5">
      <c r="A29" s="65"/>
      <c r="B29" s="176" t="s">
        <v>212</v>
      </c>
      <c r="C29" s="131"/>
      <c r="D29" s="65"/>
      <c r="E29" s="68"/>
      <c r="F29" s="67"/>
      <c r="H29" s="52"/>
      <c r="I29" s="34" t="s">
        <v>23</v>
      </c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163"/>
      <c r="D30" s="90"/>
      <c r="E30" s="52"/>
      <c r="F30" s="52"/>
      <c r="G30" s="52"/>
      <c r="H30" s="52"/>
      <c r="I30" s="52"/>
      <c r="J30" s="52"/>
      <c r="K30" s="182" t="s">
        <v>433</v>
      </c>
      <c r="L30" s="182"/>
      <c r="M30" s="120"/>
      <c r="N30" s="131"/>
      <c r="O30" s="131"/>
      <c r="P30" s="131"/>
      <c r="Q30" s="181"/>
    </row>
    <row r="31" spans="1:17" s="108" customFormat="1" ht="13.5">
      <c r="A31" s="65"/>
      <c r="B31" s="176" t="s">
        <v>213</v>
      </c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176"/>
      <c r="C32" s="90"/>
      <c r="D32" s="90"/>
      <c r="E32" s="52"/>
      <c r="F32" s="52"/>
      <c r="G32" s="52"/>
      <c r="H32" s="52"/>
      <c r="I32" s="52"/>
      <c r="J32" s="52"/>
      <c r="K32" s="52"/>
      <c r="L32" s="52"/>
      <c r="M32" s="120"/>
      <c r="N32" s="52"/>
      <c r="O32" s="52"/>
      <c r="P32" s="52"/>
      <c r="Q32" s="52"/>
    </row>
    <row r="33" spans="1:17" s="108" customFormat="1" ht="13.5">
      <c r="A33" s="65"/>
      <c r="B33" s="176"/>
      <c r="C33" s="90"/>
      <c r="D33" s="90"/>
      <c r="E33" s="52"/>
      <c r="F33" s="52"/>
      <c r="G33" s="52"/>
      <c r="H33" s="52"/>
      <c r="I33" s="52"/>
      <c r="J33" s="52"/>
      <c r="K33" s="52"/>
      <c r="L33" s="52"/>
      <c r="M33" s="120"/>
      <c r="N33" s="52"/>
      <c r="O33" s="52"/>
      <c r="P33" s="52"/>
      <c r="Q33" s="52"/>
    </row>
    <row r="34" spans="1:17" s="108" customFormat="1" ht="13.5">
      <c r="A34" s="65"/>
      <c r="B34" s="65"/>
      <c r="C34" s="90"/>
      <c r="D34" s="90"/>
      <c r="E34" s="52"/>
      <c r="F34" s="52"/>
      <c r="G34" s="52"/>
      <c r="H34" s="52"/>
      <c r="I34" s="164" t="s">
        <v>21</v>
      </c>
      <c r="J34" s="164"/>
      <c r="K34" s="164"/>
      <c r="L34" s="52"/>
      <c r="M34" s="120"/>
      <c r="N34" s="52"/>
      <c r="O34" s="52"/>
      <c r="P34" s="52"/>
      <c r="Q34" s="52"/>
    </row>
    <row r="35" spans="1:17" s="108" customFormat="1" ht="13.5">
      <c r="A35" s="132"/>
      <c r="B35" s="132"/>
      <c r="C35" s="90"/>
      <c r="D35" s="90"/>
      <c r="E35" s="52"/>
      <c r="F35" s="52"/>
      <c r="G35" s="52"/>
      <c r="H35" s="52"/>
      <c r="I35" s="164"/>
      <c r="J35" s="164"/>
      <c r="K35" s="165" t="s">
        <v>280</v>
      </c>
      <c r="L35" s="165"/>
      <c r="M35" s="120"/>
      <c r="N35" s="52"/>
      <c r="O35" s="52"/>
      <c r="P35" s="52"/>
      <c r="Q35" s="52"/>
    </row>
    <row r="36" spans="1:17" s="108" customFormat="1" ht="13.5">
      <c r="A36" s="77"/>
      <c r="B36" s="77"/>
      <c r="C36" s="65"/>
      <c r="D36" s="65"/>
      <c r="E36" s="52"/>
      <c r="F36" s="52"/>
      <c r="G36" s="52"/>
      <c r="H36" s="52"/>
      <c r="I36" s="52"/>
      <c r="J36" s="52"/>
      <c r="K36" s="52"/>
      <c r="L36" s="52"/>
      <c r="M36" s="120"/>
      <c r="N36" s="52"/>
      <c r="O36" s="52"/>
      <c r="P36" s="52"/>
      <c r="Q36" s="52"/>
    </row>
    <row r="37" spans="1:17" s="108" customFormat="1" ht="13.5">
      <c r="A37" s="78"/>
      <c r="B37" s="78"/>
      <c r="C37" s="90"/>
      <c r="D37" s="90"/>
      <c r="E37" s="52"/>
      <c r="F37" s="52"/>
      <c r="G37" s="52"/>
      <c r="H37" s="52"/>
      <c r="I37" s="52"/>
      <c r="J37" s="52"/>
      <c r="K37" s="52"/>
      <c r="L37" s="52"/>
      <c r="M37" s="120"/>
      <c r="N37" s="52"/>
      <c r="O37" s="52"/>
      <c r="P37" s="52"/>
      <c r="Q37" s="52"/>
    </row>
    <row r="38" spans="1:4" s="114" customFormat="1" ht="13.5">
      <c r="A38" s="79"/>
      <c r="B38" s="185"/>
      <c r="C38" s="14"/>
      <c r="D38" s="14"/>
    </row>
    <row r="39" spans="1:4" s="114" customFormat="1" ht="13.5">
      <c r="A39" s="79"/>
      <c r="B39" s="179" t="s">
        <v>224</v>
      </c>
      <c r="C39" s="186"/>
      <c r="D39" s="13"/>
    </row>
    <row r="40" spans="1:4" ht="13.5">
      <c r="A40" s="90"/>
      <c r="B40" s="90"/>
      <c r="C40" s="13"/>
      <c r="D40" s="13"/>
    </row>
    <row r="41" spans="1:4" ht="13.5">
      <c r="A41" s="69"/>
      <c r="B41" s="69"/>
      <c r="C41" s="13"/>
      <c r="D41" s="13"/>
    </row>
    <row r="42" spans="1:5" ht="13.5">
      <c r="A42" s="94"/>
      <c r="B42" s="94"/>
      <c r="C42" s="13"/>
      <c r="D42" s="13"/>
      <c r="E42" s="114"/>
    </row>
    <row r="43" spans="1:4" ht="13.5">
      <c r="A43" s="69"/>
      <c r="B43" s="69"/>
      <c r="C43" s="14"/>
      <c r="D43" s="14"/>
    </row>
    <row r="44" spans="1:4" ht="13.5">
      <c r="A44" s="69"/>
      <c r="B44" s="69"/>
      <c r="C44" s="121"/>
      <c r="D44" s="121"/>
    </row>
    <row r="45" spans="1:4" ht="13.5">
      <c r="A45" s="34" t="s">
        <v>13</v>
      </c>
      <c r="B45" s="34"/>
      <c r="C45" s="122"/>
      <c r="D45" s="122"/>
    </row>
    <row r="46" spans="1:4" ht="13.5">
      <c r="A46" s="14"/>
      <c r="B46" s="14"/>
      <c r="C46" s="123"/>
      <c r="D46" s="123"/>
    </row>
    <row r="47" spans="1:2" ht="13.5">
      <c r="A47" s="121"/>
      <c r="B47" s="121"/>
    </row>
    <row r="48" spans="1:2" ht="13.5">
      <c r="A48" s="122"/>
      <c r="B48" s="122"/>
    </row>
    <row r="49" spans="1:2" ht="13.5">
      <c r="A49" s="123"/>
      <c r="B49" s="123"/>
    </row>
    <row r="55" spans="3:4" ht="12.75">
      <c r="C55" s="124"/>
      <c r="D55" s="124"/>
    </row>
    <row r="58" spans="1:2" ht="12.75">
      <c r="A58" s="124"/>
      <c r="B58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5"/>
  <sheetViews>
    <sheetView showGridLines="0" zoomScalePageLayoutView="0" workbookViewId="0" topLeftCell="A1">
      <selection activeCell="B2" sqref="B2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286</v>
      </c>
      <c r="C1" s="173" t="s">
        <v>235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443</v>
      </c>
      <c r="C2" s="50" t="s">
        <v>267</v>
      </c>
      <c r="D2" s="180"/>
      <c r="E2" s="51"/>
      <c r="F2" s="51"/>
      <c r="G2" s="51"/>
      <c r="H2" s="12"/>
      <c r="I2" s="16"/>
      <c r="J2" s="101"/>
    </row>
    <row r="3" spans="2:10" ht="20.25" customHeight="1">
      <c r="B3" s="338"/>
      <c r="C3" s="169"/>
      <c r="D3" s="339" t="s">
        <v>0</v>
      </c>
      <c r="E3" s="340" t="s">
        <v>439</v>
      </c>
      <c r="F3" s="42"/>
      <c r="G3" s="340" t="s">
        <v>438</v>
      </c>
      <c r="H3" s="18"/>
      <c r="I3" s="19"/>
      <c r="J3" s="102"/>
    </row>
    <row r="4" spans="2:12" ht="15">
      <c r="B4" s="338"/>
      <c r="C4" s="169"/>
      <c r="D4" s="339"/>
      <c r="E4" s="341"/>
      <c r="F4" s="41"/>
      <c r="G4" s="341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94</v>
      </c>
      <c r="C6" s="44" t="s">
        <v>221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1985</v>
      </c>
      <c r="F7" s="21"/>
      <c r="G7" s="1">
        <v>2358</v>
      </c>
      <c r="H7" s="21"/>
      <c r="I7" s="83"/>
      <c r="J7" s="103" t="s">
        <v>37</v>
      </c>
      <c r="K7" s="22"/>
    </row>
    <row r="8" spans="2:14" ht="15">
      <c r="B8" s="24" t="s">
        <v>91</v>
      </c>
      <c r="C8" s="24" t="s">
        <v>188</v>
      </c>
      <c r="D8" s="24"/>
      <c r="E8" s="1">
        <v>-1886</v>
      </c>
      <c r="F8" s="21"/>
      <c r="G8" s="1">
        <v>-1725</v>
      </c>
      <c r="H8" s="21"/>
      <c r="I8" s="83"/>
      <c r="J8" s="103" t="s">
        <v>37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-793</v>
      </c>
      <c r="F9" s="21"/>
      <c r="G9" s="1">
        <v>-797</v>
      </c>
      <c r="H9" s="21"/>
      <c r="I9" s="83"/>
      <c r="J9" s="103" t="s">
        <v>37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3"/>
      <c r="J10" s="103" t="s">
        <v>37</v>
      </c>
      <c r="K10" s="22"/>
      <c r="N10" s="22"/>
    </row>
    <row r="11" spans="2:11" s="25" customFormat="1" ht="15">
      <c r="B11" s="99" t="s">
        <v>95</v>
      </c>
      <c r="C11" s="99" t="s">
        <v>191</v>
      </c>
      <c r="D11" s="24"/>
      <c r="E11" s="1">
        <v>-130</v>
      </c>
      <c r="F11" s="21"/>
      <c r="G11" s="1">
        <v>-90</v>
      </c>
      <c r="H11" s="21"/>
      <c r="I11" s="83"/>
      <c r="J11" s="103" t="s">
        <v>37</v>
      </c>
      <c r="K11" s="22"/>
    </row>
    <row r="12" spans="2:11" ht="15">
      <c r="B12" s="24" t="s">
        <v>93</v>
      </c>
      <c r="C12" s="24" t="s">
        <v>192</v>
      </c>
      <c r="D12" s="24"/>
      <c r="E12" s="1">
        <v>-5</v>
      </c>
      <c r="F12" s="21"/>
      <c r="G12" s="1">
        <v>-1</v>
      </c>
      <c r="H12" s="21"/>
      <c r="I12" s="83"/>
      <c r="J12" s="103" t="s">
        <v>37</v>
      </c>
      <c r="K12" s="22"/>
    </row>
    <row r="13" spans="2:11" ht="15">
      <c r="B13" s="24" t="s">
        <v>217</v>
      </c>
      <c r="C13" s="184" t="s">
        <v>220</v>
      </c>
      <c r="D13" s="24"/>
      <c r="E13" s="1">
        <v>-2</v>
      </c>
      <c r="F13" s="21"/>
      <c r="G13" s="1">
        <v>-6</v>
      </c>
      <c r="H13" s="21"/>
      <c r="I13" s="83"/>
      <c r="J13" s="103"/>
      <c r="K13" s="22"/>
    </row>
    <row r="14" spans="2:11" s="25" customFormat="1" ht="15.75" thickBot="1">
      <c r="B14" s="44" t="s">
        <v>97</v>
      </c>
      <c r="C14" s="44" t="s">
        <v>236</v>
      </c>
      <c r="D14" s="44"/>
      <c r="E14" s="136">
        <f>SUM(E7:E13)</f>
        <v>-831</v>
      </c>
      <c r="F14" s="46"/>
      <c r="G14" s="136">
        <f>SUM(G7:G13)</f>
        <v>-261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237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3"/>
      <c r="J16" s="103" t="s">
        <v>37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22</v>
      </c>
      <c r="F17" s="21"/>
      <c r="G17" s="1" t="s">
        <v>22</v>
      </c>
      <c r="H17" s="21"/>
      <c r="I17" s="58"/>
      <c r="J17" s="103" t="s">
        <v>37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2"/>
      <c r="J18" s="103" t="s">
        <v>37</v>
      </c>
      <c r="K18" s="22"/>
    </row>
    <row r="19" spans="2:11" s="25" customFormat="1" ht="15" hidden="1">
      <c r="B19" s="99" t="s">
        <v>100</v>
      </c>
      <c r="C19" s="99" t="s">
        <v>194</v>
      </c>
      <c r="D19" s="23"/>
      <c r="E19" s="134"/>
      <c r="F19" s="135">
        <f>+SUM(F16:F18)</f>
        <v>0</v>
      </c>
      <c r="G19" s="134"/>
      <c r="H19" s="21"/>
      <c r="I19" s="98"/>
      <c r="J19" s="103" t="s">
        <v>37</v>
      </c>
      <c r="K19" s="22"/>
    </row>
    <row r="20" spans="2:11" s="25" customFormat="1" ht="17.25" customHeight="1" hidden="1" thickBot="1">
      <c r="B20" s="44" t="s">
        <v>101</v>
      </c>
      <c r="C20" s="44" t="s">
        <v>238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6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431</v>
      </c>
      <c r="C22" s="23"/>
      <c r="D22" s="23"/>
      <c r="E22" s="1">
        <v>-97</v>
      </c>
      <c r="F22" s="21"/>
      <c r="G22" s="1">
        <v>-133</v>
      </c>
      <c r="H22" s="21"/>
      <c r="I22" s="98"/>
      <c r="J22" s="103"/>
      <c r="K22" s="22"/>
    </row>
    <row r="23" spans="2:11" s="25" customFormat="1" ht="17.25" customHeight="1" thickBot="1">
      <c r="B23" s="44" t="s">
        <v>432</v>
      </c>
      <c r="C23" s="23"/>
      <c r="D23" s="317"/>
      <c r="E23" s="137">
        <f>SUM(E22)</f>
        <v>-97</v>
      </c>
      <c r="F23" s="318"/>
      <c r="G23" s="137">
        <f>SUM(G22)</f>
        <v>-133</v>
      </c>
      <c r="H23" s="21"/>
      <c r="I23" s="98"/>
      <c r="J23" s="103"/>
      <c r="K23" s="22"/>
    </row>
    <row r="24" spans="2:11" s="25" customFormat="1" ht="15.75" thickTop="1">
      <c r="B24" s="44" t="s">
        <v>7</v>
      </c>
      <c r="C24" s="44" t="s">
        <v>239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5">
      <c r="B25" s="24" t="s">
        <v>102</v>
      </c>
      <c r="C25" s="24" t="s">
        <v>195</v>
      </c>
      <c r="D25" s="23"/>
      <c r="E25" s="1"/>
      <c r="F25" s="21"/>
      <c r="G25" s="1"/>
      <c r="H25" s="21"/>
      <c r="I25" s="98"/>
      <c r="J25" s="103" t="s">
        <v>37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0</v>
      </c>
      <c r="F26" s="21"/>
      <c r="G26" s="1">
        <v>500</v>
      </c>
      <c r="H26" s="21"/>
      <c r="I26" s="98"/>
      <c r="J26" s="103" t="s">
        <v>37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0</v>
      </c>
      <c r="F27" s="21"/>
      <c r="G27" s="1">
        <v>-1</v>
      </c>
      <c r="H27" s="21"/>
      <c r="I27" s="98"/>
      <c r="J27" s="103" t="s">
        <v>37</v>
      </c>
      <c r="K27" s="22"/>
    </row>
    <row r="28" spans="2:11" s="25" customFormat="1" ht="15">
      <c r="B28" s="24" t="s">
        <v>217</v>
      </c>
      <c r="C28" s="24" t="s">
        <v>198</v>
      </c>
      <c r="D28" s="23"/>
      <c r="E28" s="1">
        <v>-5</v>
      </c>
      <c r="F28" s="21"/>
      <c r="G28" s="1">
        <v>-9</v>
      </c>
      <c r="H28" s="21"/>
      <c r="I28" s="98"/>
      <c r="J28" s="103" t="s">
        <v>37</v>
      </c>
      <c r="K28" s="22"/>
    </row>
    <row r="29" spans="2:11" s="25" customFormat="1" ht="15">
      <c r="B29" s="24" t="s">
        <v>51</v>
      </c>
      <c r="C29" s="24" t="s">
        <v>199</v>
      </c>
      <c r="D29" s="23"/>
      <c r="E29" s="1">
        <v>-6</v>
      </c>
      <c r="F29" s="21"/>
      <c r="G29" s="1">
        <v>-4</v>
      </c>
      <c r="H29" s="21"/>
      <c r="I29" s="98"/>
      <c r="J29" s="103" t="s">
        <v>37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/>
      <c r="F30" s="21"/>
      <c r="G30" s="1"/>
      <c r="H30" s="21"/>
      <c r="I30" s="98"/>
      <c r="J30" s="103" t="s">
        <v>37</v>
      </c>
      <c r="K30" s="22"/>
    </row>
    <row r="31" spans="2:11" s="25" customFormat="1" ht="15">
      <c r="B31" s="24" t="s">
        <v>426</v>
      </c>
      <c r="C31" s="24"/>
      <c r="D31" s="23"/>
      <c r="E31" s="1"/>
      <c r="F31" s="21"/>
      <c r="G31" s="1"/>
      <c r="H31" s="21"/>
      <c r="I31" s="98"/>
      <c r="J31" s="103"/>
      <c r="K31" s="22"/>
    </row>
    <row r="32" spans="2:11" s="25" customFormat="1" ht="14.25" customHeight="1" thickBot="1">
      <c r="B32" s="44" t="s">
        <v>105</v>
      </c>
      <c r="C32" s="44" t="s">
        <v>240</v>
      </c>
      <c r="D32" s="44"/>
      <c r="E32" s="136">
        <f>SUM(E25:E31)</f>
        <v>-11</v>
      </c>
      <c r="F32" s="46"/>
      <c r="G32" s="136">
        <f>SUM(G25:G31)</f>
        <v>486</v>
      </c>
      <c r="H32" s="21"/>
      <c r="I32" s="82"/>
      <c r="J32" s="103"/>
      <c r="K32" s="22"/>
    </row>
    <row r="33" spans="2:10" s="25" customFormat="1" ht="15.75" customHeight="1" thickTop="1">
      <c r="B33" s="23"/>
      <c r="C33" s="23"/>
      <c r="D33" s="138"/>
      <c r="E33" s="139"/>
      <c r="F33" s="28"/>
      <c r="G33" s="139"/>
      <c r="H33" s="28"/>
      <c r="I33" s="82"/>
      <c r="J33" s="104"/>
    </row>
    <row r="34" spans="2:9" ht="15.75" customHeight="1">
      <c r="B34" s="48" t="s">
        <v>106</v>
      </c>
      <c r="C34" s="48" t="s">
        <v>246</v>
      </c>
      <c r="D34" s="141"/>
      <c r="E34" s="47">
        <f>SUM(E14+E20+E32+E23)</f>
        <v>-939</v>
      </c>
      <c r="F34" s="142"/>
      <c r="G34" s="47">
        <f>SUM(G14+G20+G32+G23)</f>
        <v>92</v>
      </c>
      <c r="I34" s="98"/>
    </row>
    <row r="35" spans="2:9" ht="15">
      <c r="B35" s="29"/>
      <c r="C35" s="29"/>
      <c r="D35" s="29"/>
      <c r="E35" s="1"/>
      <c r="F35" s="30"/>
      <c r="G35" s="1"/>
      <c r="I35" s="98"/>
    </row>
    <row r="36" spans="2:9" ht="12" customHeight="1">
      <c r="B36" s="49" t="s">
        <v>107</v>
      </c>
      <c r="C36" s="49" t="s">
        <v>247</v>
      </c>
      <c r="D36" s="141"/>
      <c r="E36" s="47">
        <v>1233</v>
      </c>
      <c r="F36" s="142"/>
      <c r="G36" s="47">
        <v>1110</v>
      </c>
      <c r="I36" s="82"/>
    </row>
    <row r="37" spans="2:10" s="25" customFormat="1" ht="15">
      <c r="B37" s="29"/>
      <c r="C37" s="29"/>
      <c r="D37" s="140"/>
      <c r="E37" s="139"/>
      <c r="F37" s="26"/>
      <c r="G37" s="139"/>
      <c r="H37" s="26"/>
      <c r="I37" s="15"/>
      <c r="J37" s="104"/>
    </row>
    <row r="38" spans="2:7" ht="16.5" thickBot="1">
      <c r="B38" s="49" t="s">
        <v>108</v>
      </c>
      <c r="C38" s="49" t="s">
        <v>248</v>
      </c>
      <c r="D38" s="143"/>
      <c r="E38" s="136">
        <f>+E34+E36</f>
        <v>294</v>
      </c>
      <c r="F38" s="322"/>
      <c r="G38" s="136">
        <f>+G34+G36</f>
        <v>1202</v>
      </c>
    </row>
    <row r="39" spans="2:9" ht="16.5" thickTop="1">
      <c r="B39" s="31"/>
      <c r="C39" s="31"/>
      <c r="D39" s="31"/>
      <c r="E39" s="1"/>
      <c r="G39" s="1"/>
      <c r="I39" s="2"/>
    </row>
    <row r="40" spans="2:9" ht="15.75">
      <c r="B40" s="31"/>
      <c r="C40" s="31"/>
      <c r="D40" s="36"/>
      <c r="E40" s="37"/>
      <c r="G40" s="1"/>
      <c r="I40" s="2"/>
    </row>
    <row r="41" spans="2:9" ht="14.25" customHeight="1">
      <c r="B41" s="75"/>
      <c r="C41" s="178" t="s">
        <v>263</v>
      </c>
      <c r="D41" s="6"/>
      <c r="E41" s="6"/>
      <c r="F41" s="10"/>
      <c r="G41" s="5"/>
      <c r="H41" s="9"/>
      <c r="I41" s="2"/>
    </row>
    <row r="42" spans="2:9" ht="15">
      <c r="B42" s="65"/>
      <c r="C42" s="65"/>
      <c r="D42" s="6"/>
      <c r="E42" s="6"/>
      <c r="F42" s="10"/>
      <c r="G42" s="5"/>
      <c r="H42" s="9"/>
      <c r="I42" s="2"/>
    </row>
    <row r="43" spans="2:9" ht="15">
      <c r="B43" s="75"/>
      <c r="C43" s="75" t="s">
        <v>268</v>
      </c>
      <c r="D43" s="6"/>
      <c r="E43" s="6"/>
      <c r="F43" s="10"/>
      <c r="G43" s="5"/>
      <c r="H43" s="9"/>
      <c r="I43" s="2"/>
    </row>
    <row r="44" spans="2:9" ht="15">
      <c r="B44" s="65"/>
      <c r="C44" s="65"/>
      <c r="D44" s="38"/>
      <c r="E44" s="38"/>
      <c r="F44" s="39"/>
      <c r="G44" s="5"/>
      <c r="H44" s="9"/>
      <c r="I44" s="2"/>
    </row>
    <row r="45" spans="2:9" ht="15">
      <c r="B45" s="38" t="s">
        <v>23</v>
      </c>
      <c r="C45" s="38" t="s">
        <v>201</v>
      </c>
      <c r="D45" s="35"/>
      <c r="I45" s="2"/>
    </row>
    <row r="46" spans="2:10" s="2" customFormat="1" ht="15">
      <c r="B46" s="76" t="s">
        <v>433</v>
      </c>
      <c r="C46" s="76" t="s">
        <v>254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76"/>
      <c r="C48" s="76"/>
      <c r="D48" s="3"/>
      <c r="E48" s="8"/>
      <c r="F48" s="7"/>
      <c r="G48" s="7"/>
      <c r="H48" s="7"/>
      <c r="I48" s="15"/>
      <c r="J48" s="8"/>
    </row>
    <row r="49" spans="2:10" s="2" customFormat="1" ht="15">
      <c r="B49" s="100" t="s">
        <v>21</v>
      </c>
      <c r="C49" s="100"/>
      <c r="D49" s="3"/>
      <c r="E49" s="8"/>
      <c r="F49" s="7"/>
      <c r="G49" s="7"/>
      <c r="H49" s="7"/>
      <c r="I49" s="15"/>
      <c r="J49" s="8"/>
    </row>
    <row r="50" spans="2:10" s="2" customFormat="1" ht="15">
      <c r="B50" s="78" t="s">
        <v>280</v>
      </c>
      <c r="C50" s="78" t="s">
        <v>223</v>
      </c>
      <c r="D50" s="3"/>
      <c r="E50" s="8"/>
      <c r="F50" s="7"/>
      <c r="G50" s="7"/>
      <c r="H50" s="7"/>
      <c r="I50" s="15"/>
      <c r="J50" s="8"/>
    </row>
    <row r="51" spans="2:10" s="2" customFormat="1" ht="15">
      <c r="B51" s="69"/>
      <c r="C51" s="69"/>
      <c r="D51" s="3"/>
      <c r="E51" s="8"/>
      <c r="F51" s="7"/>
      <c r="G51" s="7"/>
      <c r="H51" s="7"/>
      <c r="I51" s="15"/>
      <c r="J51" s="8"/>
    </row>
    <row r="52" spans="2:10" s="2" customFormat="1" ht="15">
      <c r="B52" s="79"/>
      <c r="C52" s="179" t="s">
        <v>269</v>
      </c>
      <c r="D52" s="34"/>
      <c r="E52" s="8"/>
      <c r="F52" s="7"/>
      <c r="G52" s="7"/>
      <c r="H52" s="7"/>
      <c r="I52" s="15"/>
      <c r="J52" s="8"/>
    </row>
    <row r="53" spans="2:10" s="2" customFormat="1" ht="15">
      <c r="B53" s="3"/>
      <c r="C53" s="3"/>
      <c r="D53" s="34"/>
      <c r="E53" s="8"/>
      <c r="F53" s="7"/>
      <c r="G53" s="7"/>
      <c r="H53" s="7"/>
      <c r="I53" s="15"/>
      <c r="J53" s="8"/>
    </row>
    <row r="54" spans="2:10" s="2" customFormat="1" ht="15">
      <c r="B54" s="40"/>
      <c r="C54" s="40"/>
      <c r="D54" s="34"/>
      <c r="E54" s="8"/>
      <c r="F54" s="7"/>
      <c r="G54" s="7"/>
      <c r="H54" s="7"/>
      <c r="I54" s="15"/>
      <c r="J54" s="8"/>
    </row>
    <row r="55" spans="2:3" ht="15.75">
      <c r="B55" s="34"/>
      <c r="C55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2.00390625" style="235" customWidth="1"/>
    <col min="2" max="6" width="9.140625" style="235" customWidth="1"/>
    <col min="7" max="7" width="9.421875" style="235" customWidth="1"/>
    <col min="8" max="8" width="9.140625" style="235" customWidth="1"/>
    <col min="9" max="9" width="9.8515625" style="235" customWidth="1"/>
    <col min="10" max="13" width="9.140625" style="235" customWidth="1"/>
    <col min="14" max="14" width="9.421875" style="235" customWidth="1"/>
    <col min="15" max="15" width="9.140625" style="235" customWidth="1"/>
    <col min="16" max="16" width="10.421875" style="235" customWidth="1"/>
    <col min="17" max="17" width="11.140625" style="235" customWidth="1"/>
    <col min="18" max="16384" width="9.140625" style="235" customWidth="1"/>
  </cols>
  <sheetData>
    <row r="1" spans="1:17" ht="12.75">
      <c r="A1" s="358" t="s">
        <v>453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359"/>
      <c r="N1" s="359"/>
      <c r="O1" s="359"/>
      <c r="P1" s="359"/>
      <c r="Q1" s="359"/>
    </row>
    <row r="2" spans="1:17" s="236" customFormat="1" ht="15">
      <c r="A2" s="376" t="s">
        <v>287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13.5" thickBot="1">
      <c r="A3" s="237" t="s">
        <v>288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373" t="s">
        <v>289</v>
      </c>
      <c r="Q3" s="373"/>
    </row>
    <row r="4" spans="1:17" ht="12.75">
      <c r="A4" s="360" t="s">
        <v>290</v>
      </c>
      <c r="B4" s="363" t="s">
        <v>291</v>
      </c>
      <c r="C4" s="364"/>
      <c r="D4" s="364"/>
      <c r="E4" s="364"/>
      <c r="F4" s="364"/>
      <c r="G4" s="366" t="s">
        <v>292</v>
      </c>
      <c r="H4" s="367"/>
      <c r="I4" s="370" t="s">
        <v>293</v>
      </c>
      <c r="J4" s="364" t="s">
        <v>294</v>
      </c>
      <c r="K4" s="364"/>
      <c r="L4" s="364"/>
      <c r="M4" s="364"/>
      <c r="N4" s="364" t="s">
        <v>295</v>
      </c>
      <c r="O4" s="364"/>
      <c r="P4" s="364" t="s">
        <v>296</v>
      </c>
      <c r="Q4" s="374" t="s">
        <v>297</v>
      </c>
    </row>
    <row r="5" spans="1:17" ht="12.75">
      <c r="A5" s="361"/>
      <c r="B5" s="365"/>
      <c r="C5" s="365"/>
      <c r="D5" s="365"/>
      <c r="E5" s="365"/>
      <c r="F5" s="365"/>
      <c r="G5" s="368"/>
      <c r="H5" s="369"/>
      <c r="I5" s="371"/>
      <c r="J5" s="365"/>
      <c r="K5" s="365"/>
      <c r="L5" s="365"/>
      <c r="M5" s="365"/>
      <c r="N5" s="365"/>
      <c r="O5" s="365"/>
      <c r="P5" s="365"/>
      <c r="Q5" s="375"/>
    </row>
    <row r="6" spans="1:17" ht="12.75">
      <c r="A6" s="361"/>
      <c r="B6" s="365" t="s">
        <v>298</v>
      </c>
      <c r="C6" s="383" t="s">
        <v>299</v>
      </c>
      <c r="D6" s="380" t="s">
        <v>300</v>
      </c>
      <c r="E6" s="365" t="s">
        <v>301</v>
      </c>
      <c r="F6" s="365" t="s">
        <v>302</v>
      </c>
      <c r="G6" s="365" t="s">
        <v>303</v>
      </c>
      <c r="H6" s="365" t="s">
        <v>304</v>
      </c>
      <c r="I6" s="371"/>
      <c r="J6" s="365" t="s">
        <v>305</v>
      </c>
      <c r="K6" s="365" t="s">
        <v>306</v>
      </c>
      <c r="L6" s="365" t="s">
        <v>307</v>
      </c>
      <c r="M6" s="365" t="s">
        <v>308</v>
      </c>
      <c r="N6" s="377" t="s">
        <v>309</v>
      </c>
      <c r="O6" s="365" t="s">
        <v>304</v>
      </c>
      <c r="P6" s="365"/>
      <c r="Q6" s="375"/>
    </row>
    <row r="7" spans="1:17" ht="12.75">
      <c r="A7" s="361"/>
      <c r="B7" s="365"/>
      <c r="C7" s="365"/>
      <c r="D7" s="381"/>
      <c r="E7" s="365"/>
      <c r="F7" s="365"/>
      <c r="G7" s="365"/>
      <c r="H7" s="365"/>
      <c r="I7" s="371"/>
      <c r="J7" s="365"/>
      <c r="K7" s="365"/>
      <c r="L7" s="365"/>
      <c r="M7" s="365"/>
      <c r="N7" s="377"/>
      <c r="O7" s="365"/>
      <c r="P7" s="365"/>
      <c r="Q7" s="375"/>
    </row>
    <row r="8" spans="1:17" ht="12.75">
      <c r="A8" s="361"/>
      <c r="B8" s="365"/>
      <c r="C8" s="365"/>
      <c r="D8" s="381"/>
      <c r="E8" s="365"/>
      <c r="F8" s="365"/>
      <c r="G8" s="365"/>
      <c r="H8" s="365"/>
      <c r="I8" s="371"/>
      <c r="J8" s="365"/>
      <c r="K8" s="365"/>
      <c r="L8" s="365"/>
      <c r="M8" s="365"/>
      <c r="N8" s="377"/>
      <c r="O8" s="365"/>
      <c r="P8" s="365"/>
      <c r="Q8" s="375"/>
    </row>
    <row r="9" spans="1:17" ht="12.75">
      <c r="A9" s="361"/>
      <c r="B9" s="365"/>
      <c r="C9" s="365"/>
      <c r="D9" s="381"/>
      <c r="E9" s="365"/>
      <c r="F9" s="365"/>
      <c r="G9" s="365"/>
      <c r="H9" s="365"/>
      <c r="I9" s="371"/>
      <c r="J9" s="365"/>
      <c r="K9" s="365"/>
      <c r="L9" s="365"/>
      <c r="M9" s="365"/>
      <c r="N9" s="377"/>
      <c r="O9" s="365"/>
      <c r="P9" s="365"/>
      <c r="Q9" s="375"/>
    </row>
    <row r="10" spans="1:17" ht="12.75">
      <c r="A10" s="362"/>
      <c r="B10" s="365"/>
      <c r="C10" s="365"/>
      <c r="D10" s="381"/>
      <c r="E10" s="365"/>
      <c r="F10" s="365"/>
      <c r="G10" s="365"/>
      <c r="H10" s="365"/>
      <c r="I10" s="371"/>
      <c r="J10" s="365"/>
      <c r="K10" s="365"/>
      <c r="L10" s="365"/>
      <c r="M10" s="365"/>
      <c r="N10" s="377"/>
      <c r="O10" s="365"/>
      <c r="P10" s="365"/>
      <c r="Q10" s="375"/>
    </row>
    <row r="11" spans="1:17" ht="12.75">
      <c r="A11" s="362"/>
      <c r="B11" s="365"/>
      <c r="C11" s="365"/>
      <c r="D11" s="381"/>
      <c r="E11" s="365"/>
      <c r="F11" s="365"/>
      <c r="G11" s="365"/>
      <c r="H11" s="365"/>
      <c r="I11" s="371"/>
      <c r="J11" s="365"/>
      <c r="K11" s="365"/>
      <c r="L11" s="365"/>
      <c r="M11" s="365"/>
      <c r="N11" s="377"/>
      <c r="O11" s="365"/>
      <c r="P11" s="365"/>
      <c r="Q11" s="375"/>
    </row>
    <row r="12" spans="1:17" ht="12.75">
      <c r="A12" s="362"/>
      <c r="B12" s="365"/>
      <c r="C12" s="365"/>
      <c r="D12" s="381"/>
      <c r="E12" s="365"/>
      <c r="F12" s="365"/>
      <c r="G12" s="365"/>
      <c r="H12" s="365"/>
      <c r="I12" s="371"/>
      <c r="J12" s="365"/>
      <c r="K12" s="365"/>
      <c r="L12" s="365"/>
      <c r="M12" s="365"/>
      <c r="N12" s="377"/>
      <c r="O12" s="365"/>
      <c r="P12" s="365"/>
      <c r="Q12" s="375"/>
    </row>
    <row r="13" spans="1:17" ht="12.75">
      <c r="A13" s="362"/>
      <c r="B13" s="365"/>
      <c r="C13" s="365"/>
      <c r="D13" s="381"/>
      <c r="E13" s="365"/>
      <c r="F13" s="365"/>
      <c r="G13" s="365"/>
      <c r="H13" s="365"/>
      <c r="I13" s="371"/>
      <c r="J13" s="365"/>
      <c r="K13" s="365"/>
      <c r="L13" s="365"/>
      <c r="M13" s="365"/>
      <c r="N13" s="377"/>
      <c r="O13" s="365"/>
      <c r="P13" s="365"/>
      <c r="Q13" s="375"/>
    </row>
    <row r="14" spans="1:17" ht="12.75">
      <c r="A14" s="362"/>
      <c r="B14" s="365"/>
      <c r="C14" s="365"/>
      <c r="D14" s="381"/>
      <c r="E14" s="365"/>
      <c r="F14" s="365"/>
      <c r="G14" s="365"/>
      <c r="H14" s="365"/>
      <c r="I14" s="371"/>
      <c r="J14" s="365"/>
      <c r="K14" s="365"/>
      <c r="L14" s="365"/>
      <c r="M14" s="365"/>
      <c r="N14" s="377"/>
      <c r="O14" s="365"/>
      <c r="P14" s="365"/>
      <c r="Q14" s="375"/>
    </row>
    <row r="15" spans="1:17" ht="12.75">
      <c r="A15" s="362"/>
      <c r="B15" s="365"/>
      <c r="C15" s="365"/>
      <c r="D15" s="382"/>
      <c r="E15" s="365"/>
      <c r="F15" s="365"/>
      <c r="G15" s="365"/>
      <c r="H15" s="365"/>
      <c r="I15" s="372"/>
      <c r="J15" s="365"/>
      <c r="K15" s="365"/>
      <c r="L15" s="365"/>
      <c r="M15" s="365"/>
      <c r="N15" s="377"/>
      <c r="O15" s="365"/>
      <c r="P15" s="365"/>
      <c r="Q15" s="375"/>
    </row>
    <row r="16" spans="1:17" ht="12.75">
      <c r="A16" s="240"/>
      <c r="B16" s="234">
        <v>1</v>
      </c>
      <c r="C16" s="234">
        <v>2</v>
      </c>
      <c r="D16" s="241" t="s">
        <v>310</v>
      </c>
      <c r="E16" s="234">
        <v>3</v>
      </c>
      <c r="F16" s="234">
        <v>4</v>
      </c>
      <c r="G16" s="234">
        <v>5</v>
      </c>
      <c r="H16" s="234">
        <v>6</v>
      </c>
      <c r="I16" s="241">
        <v>7</v>
      </c>
      <c r="J16" s="234">
        <v>8</v>
      </c>
      <c r="K16" s="234">
        <v>9</v>
      </c>
      <c r="L16" s="234">
        <v>10</v>
      </c>
      <c r="M16" s="234">
        <v>11</v>
      </c>
      <c r="N16" s="239">
        <v>12</v>
      </c>
      <c r="O16" s="234">
        <v>13</v>
      </c>
      <c r="P16" s="234">
        <v>14</v>
      </c>
      <c r="Q16" s="238">
        <v>15</v>
      </c>
    </row>
    <row r="17" spans="1:17" ht="12.75">
      <c r="A17" s="242" t="s">
        <v>311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244"/>
      <c r="N17" s="243"/>
      <c r="O17" s="243"/>
      <c r="P17" s="243"/>
      <c r="Q17" s="245"/>
    </row>
    <row r="18" spans="1:17" ht="12.75">
      <c r="A18" s="246" t="s">
        <v>14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4"/>
      <c r="M18" s="244"/>
      <c r="N18" s="243"/>
      <c r="O18" s="243"/>
      <c r="P18" s="243"/>
      <c r="Q18" s="245"/>
    </row>
    <row r="19" spans="1:17" ht="12.75">
      <c r="A19" s="246" t="s">
        <v>312</v>
      </c>
      <c r="B19" s="247">
        <v>1018</v>
      </c>
      <c r="C19" s="247">
        <v>0</v>
      </c>
      <c r="D19" s="247">
        <v>0</v>
      </c>
      <c r="E19" s="247">
        <v>0</v>
      </c>
      <c r="F19" s="247">
        <f aca="true" t="shared" si="0" ref="F19:F24">SUM(B19+C19-E19)</f>
        <v>1018</v>
      </c>
      <c r="G19" s="247">
        <v>0</v>
      </c>
      <c r="H19" s="247">
        <v>0</v>
      </c>
      <c r="I19" s="247">
        <f aca="true" t="shared" si="1" ref="I19:I24">SUM(F19+G19-H19)</f>
        <v>1018</v>
      </c>
      <c r="J19" s="247">
        <v>10</v>
      </c>
      <c r="K19" s="247">
        <v>0</v>
      </c>
      <c r="L19" s="244">
        <v>0</v>
      </c>
      <c r="M19" s="244">
        <f aca="true" t="shared" si="2" ref="M19:M24">SUM(J19+K19-L19)</f>
        <v>10</v>
      </c>
      <c r="N19" s="243">
        <v>0</v>
      </c>
      <c r="O19" s="243">
        <v>0</v>
      </c>
      <c r="P19" s="243">
        <f aca="true" t="shared" si="3" ref="P19:P24">SUM(M19+N19-O19)</f>
        <v>10</v>
      </c>
      <c r="Q19" s="245">
        <f aca="true" t="shared" si="4" ref="Q19:Q25">SUM(I19-P19)</f>
        <v>1008</v>
      </c>
    </row>
    <row r="20" spans="1:17" ht="12.75">
      <c r="A20" s="246" t="s">
        <v>313</v>
      </c>
      <c r="B20" s="248">
        <v>2396</v>
      </c>
      <c r="C20" s="248">
        <v>0</v>
      </c>
      <c r="D20" s="248">
        <v>0</v>
      </c>
      <c r="E20" s="248">
        <v>0</v>
      </c>
      <c r="F20" s="247">
        <f t="shared" si="0"/>
        <v>2396</v>
      </c>
      <c r="G20" s="248">
        <v>0</v>
      </c>
      <c r="H20" s="248">
        <v>0</v>
      </c>
      <c r="I20" s="247">
        <f t="shared" si="1"/>
        <v>2396</v>
      </c>
      <c r="J20" s="248">
        <v>1422</v>
      </c>
      <c r="K20" s="248">
        <v>41</v>
      </c>
      <c r="L20" s="244">
        <v>0</v>
      </c>
      <c r="M20" s="244">
        <f t="shared" si="2"/>
        <v>1463</v>
      </c>
      <c r="N20" s="243">
        <v>0</v>
      </c>
      <c r="O20" s="243">
        <v>0</v>
      </c>
      <c r="P20" s="243">
        <f t="shared" si="3"/>
        <v>1463</v>
      </c>
      <c r="Q20" s="245">
        <f t="shared" si="4"/>
        <v>933</v>
      </c>
    </row>
    <row r="21" spans="1:17" ht="12.75">
      <c r="A21" s="246" t="s">
        <v>314</v>
      </c>
      <c r="B21" s="248">
        <v>2864</v>
      </c>
      <c r="C21" s="248">
        <v>7</v>
      </c>
      <c r="D21" s="248">
        <v>0</v>
      </c>
      <c r="E21" s="248">
        <v>0</v>
      </c>
      <c r="F21" s="247">
        <f t="shared" si="0"/>
        <v>2871</v>
      </c>
      <c r="G21" s="248">
        <v>0</v>
      </c>
      <c r="H21" s="248">
        <v>0</v>
      </c>
      <c r="I21" s="247">
        <f t="shared" si="1"/>
        <v>2871</v>
      </c>
      <c r="J21" s="248">
        <v>2726</v>
      </c>
      <c r="K21" s="248">
        <v>94</v>
      </c>
      <c r="L21" s="244">
        <v>0</v>
      </c>
      <c r="M21" s="244">
        <f t="shared" si="2"/>
        <v>2820</v>
      </c>
      <c r="N21" s="243">
        <v>0</v>
      </c>
      <c r="O21" s="249">
        <v>0</v>
      </c>
      <c r="P21" s="243">
        <f t="shared" si="3"/>
        <v>2820</v>
      </c>
      <c r="Q21" s="245">
        <f t="shared" si="4"/>
        <v>51</v>
      </c>
    </row>
    <row r="22" spans="1:17" ht="12.75">
      <c r="A22" s="246" t="s">
        <v>315</v>
      </c>
      <c r="B22" s="248">
        <v>1232</v>
      </c>
      <c r="C22" s="248">
        <v>5</v>
      </c>
      <c r="D22" s="248">
        <v>0</v>
      </c>
      <c r="E22" s="248">
        <v>0</v>
      </c>
      <c r="F22" s="247">
        <f t="shared" si="0"/>
        <v>1237</v>
      </c>
      <c r="G22" s="248">
        <v>0</v>
      </c>
      <c r="H22" s="248">
        <v>0</v>
      </c>
      <c r="I22" s="247">
        <f t="shared" si="1"/>
        <v>1237</v>
      </c>
      <c r="J22" s="248">
        <v>935</v>
      </c>
      <c r="K22" s="248">
        <v>84</v>
      </c>
      <c r="L22" s="244">
        <v>0</v>
      </c>
      <c r="M22" s="244">
        <f t="shared" si="2"/>
        <v>1019</v>
      </c>
      <c r="N22" s="243">
        <v>0</v>
      </c>
      <c r="O22" s="243">
        <v>0</v>
      </c>
      <c r="P22" s="243">
        <f t="shared" si="3"/>
        <v>1019</v>
      </c>
      <c r="Q22" s="245">
        <f t="shared" si="4"/>
        <v>218</v>
      </c>
    </row>
    <row r="23" spans="1:17" ht="12.75">
      <c r="A23" s="246" t="s">
        <v>316</v>
      </c>
      <c r="B23" s="248">
        <v>480</v>
      </c>
      <c r="C23" s="248">
        <v>0</v>
      </c>
      <c r="D23" s="248">
        <v>0</v>
      </c>
      <c r="E23" s="248">
        <v>0</v>
      </c>
      <c r="F23" s="248">
        <f t="shared" si="0"/>
        <v>480</v>
      </c>
      <c r="G23" s="248">
        <v>0</v>
      </c>
      <c r="H23" s="248">
        <v>0</v>
      </c>
      <c r="I23" s="248">
        <f t="shared" si="1"/>
        <v>480</v>
      </c>
      <c r="J23" s="248">
        <v>343</v>
      </c>
      <c r="K23" s="248">
        <v>15</v>
      </c>
      <c r="L23" s="244">
        <v>0</v>
      </c>
      <c r="M23" s="244">
        <f t="shared" si="2"/>
        <v>358</v>
      </c>
      <c r="N23" s="243">
        <v>0</v>
      </c>
      <c r="O23" s="249">
        <v>0</v>
      </c>
      <c r="P23" s="243">
        <f t="shared" si="3"/>
        <v>358</v>
      </c>
      <c r="Q23" s="245">
        <f t="shared" si="4"/>
        <v>122</v>
      </c>
    </row>
    <row r="24" spans="1:17" ht="12.75">
      <c r="A24" s="246" t="s">
        <v>317</v>
      </c>
      <c r="B24" s="248">
        <v>0</v>
      </c>
      <c r="C24" s="248">
        <v>0</v>
      </c>
      <c r="D24" s="248">
        <v>0</v>
      </c>
      <c r="E24" s="248">
        <v>0</v>
      </c>
      <c r="F24" s="248">
        <f t="shared" si="0"/>
        <v>0</v>
      </c>
      <c r="G24" s="248">
        <v>0</v>
      </c>
      <c r="H24" s="248">
        <v>0</v>
      </c>
      <c r="I24" s="248">
        <f t="shared" si="1"/>
        <v>0</v>
      </c>
      <c r="J24" s="248">
        <v>0</v>
      </c>
      <c r="K24" s="248">
        <v>0</v>
      </c>
      <c r="L24" s="244">
        <v>0</v>
      </c>
      <c r="M24" s="244">
        <f t="shared" si="2"/>
        <v>0</v>
      </c>
      <c r="N24" s="243">
        <v>0</v>
      </c>
      <c r="O24" s="243">
        <v>0</v>
      </c>
      <c r="P24" s="243">
        <f t="shared" si="3"/>
        <v>0</v>
      </c>
      <c r="Q24" s="245">
        <f t="shared" si="4"/>
        <v>0</v>
      </c>
    </row>
    <row r="25" spans="1:17" ht="12.75" customHeight="1">
      <c r="A25" s="378" t="s">
        <v>318</v>
      </c>
      <c r="B25" s="343">
        <f>243+290+48</f>
        <v>581</v>
      </c>
      <c r="C25" s="343">
        <f>41+31+44</f>
        <v>116</v>
      </c>
      <c r="D25" s="343">
        <v>0</v>
      </c>
      <c r="E25" s="343">
        <v>95</v>
      </c>
      <c r="F25" s="343">
        <f>B25+C25-E25</f>
        <v>602</v>
      </c>
      <c r="G25" s="343">
        <v>0</v>
      </c>
      <c r="H25" s="343">
        <v>0</v>
      </c>
      <c r="I25" s="343">
        <f>+F25+G25-H25</f>
        <v>602</v>
      </c>
      <c r="J25" s="343">
        <f>129+15</f>
        <v>144</v>
      </c>
      <c r="K25" s="343">
        <f>16+5</f>
        <v>21</v>
      </c>
      <c r="L25" s="343">
        <v>0</v>
      </c>
      <c r="M25" s="343">
        <f>+J25+K25-L25</f>
        <v>165</v>
      </c>
      <c r="N25" s="343">
        <v>0</v>
      </c>
      <c r="O25" s="343">
        <v>0</v>
      </c>
      <c r="P25" s="343">
        <f>+M25+N25-O25</f>
        <v>165</v>
      </c>
      <c r="Q25" s="349">
        <f t="shared" si="4"/>
        <v>437</v>
      </c>
    </row>
    <row r="26" spans="1:17" ht="12.75">
      <c r="A26" s="379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50"/>
    </row>
    <row r="27" spans="1:17" ht="12.75" customHeight="1">
      <c r="A27" s="250" t="s">
        <v>319</v>
      </c>
      <c r="B27" s="251">
        <f aca="true" t="shared" si="5" ref="B27:Q27">SUM(B19:B26)</f>
        <v>8571</v>
      </c>
      <c r="C27" s="251">
        <f t="shared" si="5"/>
        <v>128</v>
      </c>
      <c r="D27" s="251">
        <f t="shared" si="5"/>
        <v>0</v>
      </c>
      <c r="E27" s="251">
        <f t="shared" si="5"/>
        <v>95</v>
      </c>
      <c r="F27" s="251">
        <f t="shared" si="5"/>
        <v>8604</v>
      </c>
      <c r="G27" s="251">
        <f t="shared" si="5"/>
        <v>0</v>
      </c>
      <c r="H27" s="251">
        <f t="shared" si="5"/>
        <v>0</v>
      </c>
      <c r="I27" s="251">
        <f t="shared" si="5"/>
        <v>8604</v>
      </c>
      <c r="J27" s="251">
        <f t="shared" si="5"/>
        <v>5580</v>
      </c>
      <c r="K27" s="251">
        <f>SUM(K19:K26)</f>
        <v>255</v>
      </c>
      <c r="L27" s="251">
        <f t="shared" si="5"/>
        <v>0</v>
      </c>
      <c r="M27" s="251">
        <f t="shared" si="5"/>
        <v>5835</v>
      </c>
      <c r="N27" s="251">
        <f t="shared" si="5"/>
        <v>0</v>
      </c>
      <c r="O27" s="251">
        <f t="shared" si="5"/>
        <v>0</v>
      </c>
      <c r="P27" s="251">
        <f t="shared" si="5"/>
        <v>5835</v>
      </c>
      <c r="Q27" s="252">
        <f t="shared" si="5"/>
        <v>2769</v>
      </c>
    </row>
    <row r="28" spans="1:17" ht="12.75">
      <c r="A28" s="253" t="s">
        <v>320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4"/>
      <c r="M28" s="244"/>
      <c r="N28" s="243"/>
      <c r="O28" s="243"/>
      <c r="P28" s="243"/>
      <c r="Q28" s="245"/>
    </row>
    <row r="29" spans="1:17" ht="12.75">
      <c r="A29" s="254" t="s">
        <v>321</v>
      </c>
      <c r="B29" s="248">
        <v>209</v>
      </c>
      <c r="C29" s="248">
        <v>0</v>
      </c>
      <c r="D29" s="248"/>
      <c r="E29" s="248">
        <v>0</v>
      </c>
      <c r="F29" s="248">
        <f>SUM(B29+C29-E29)</f>
        <v>209</v>
      </c>
      <c r="G29" s="248">
        <v>0</v>
      </c>
      <c r="H29" s="248">
        <v>0</v>
      </c>
      <c r="I29" s="248">
        <f>SUM(F29+G29-H29)</f>
        <v>209</v>
      </c>
      <c r="J29" s="248">
        <v>182</v>
      </c>
      <c r="K29" s="248">
        <v>6</v>
      </c>
      <c r="L29" s="244">
        <v>0</v>
      </c>
      <c r="M29" s="244">
        <f>SUM(J29+K29-L29)</f>
        <v>188</v>
      </c>
      <c r="N29" s="243">
        <v>0</v>
      </c>
      <c r="O29" s="243">
        <v>0</v>
      </c>
      <c r="P29" s="243">
        <f>SUM(M29+N29-O29)</f>
        <v>188</v>
      </c>
      <c r="Q29" s="245">
        <f>SUM(I29-P29)</f>
        <v>21</v>
      </c>
    </row>
    <row r="30" spans="1:17" ht="12.75">
      <c r="A30" s="255" t="s">
        <v>322</v>
      </c>
      <c r="B30" s="248">
        <v>127</v>
      </c>
      <c r="C30" s="248">
        <v>0</v>
      </c>
      <c r="D30" s="248">
        <v>0</v>
      </c>
      <c r="E30" s="248">
        <v>0</v>
      </c>
      <c r="F30" s="248">
        <f>+B30+C30</f>
        <v>127</v>
      </c>
      <c r="G30" s="248">
        <v>0</v>
      </c>
      <c r="H30" s="248">
        <v>0</v>
      </c>
      <c r="I30" s="248">
        <f>SUM(F30+G30-H30)</f>
        <v>127</v>
      </c>
      <c r="J30" s="248">
        <v>110</v>
      </c>
      <c r="K30" s="248">
        <v>17</v>
      </c>
      <c r="L30" s="244">
        <v>0</v>
      </c>
      <c r="M30" s="244">
        <f>SUM(J30+K30-L30)</f>
        <v>127</v>
      </c>
      <c r="N30" s="243">
        <v>0</v>
      </c>
      <c r="O30" s="243">
        <v>0</v>
      </c>
      <c r="P30" s="243">
        <f>SUM(M30+N30-O30)</f>
        <v>127</v>
      </c>
      <c r="Q30" s="245">
        <f>SUM(I30-P30)</f>
        <v>0</v>
      </c>
    </row>
    <row r="31" spans="1:17" ht="12.75">
      <c r="A31" s="255" t="s">
        <v>323</v>
      </c>
      <c r="B31" s="248">
        <v>0</v>
      </c>
      <c r="C31" s="248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4">
        <v>0</v>
      </c>
      <c r="M31" s="244">
        <v>0</v>
      </c>
      <c r="N31" s="243">
        <v>0</v>
      </c>
      <c r="O31" s="243">
        <v>0</v>
      </c>
      <c r="P31" s="243">
        <v>0</v>
      </c>
      <c r="Q31" s="245">
        <v>0</v>
      </c>
    </row>
    <row r="32" spans="1:17" ht="12.75">
      <c r="A32" s="342" t="s">
        <v>324</v>
      </c>
      <c r="B32" s="345">
        <v>0</v>
      </c>
      <c r="C32" s="345">
        <v>0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7">
        <v>0</v>
      </c>
      <c r="M32" s="347">
        <v>0</v>
      </c>
      <c r="N32" s="351">
        <v>0</v>
      </c>
      <c r="O32" s="351">
        <v>0</v>
      </c>
      <c r="P32" s="351">
        <v>0</v>
      </c>
      <c r="Q32" s="356">
        <v>0</v>
      </c>
    </row>
    <row r="33" spans="1:17" ht="12.75">
      <c r="A33" s="342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8"/>
      <c r="M33" s="348"/>
      <c r="N33" s="352"/>
      <c r="O33" s="352"/>
      <c r="P33" s="352"/>
      <c r="Q33" s="357"/>
    </row>
    <row r="34" spans="1:17" ht="12.75">
      <c r="A34" s="250" t="s">
        <v>325</v>
      </c>
      <c r="B34" s="251">
        <f aca="true" t="shared" si="6" ref="B34:Q34">SUM(B29:B33)</f>
        <v>336</v>
      </c>
      <c r="C34" s="251">
        <f t="shared" si="6"/>
        <v>0</v>
      </c>
      <c r="D34" s="251">
        <f t="shared" si="6"/>
        <v>0</v>
      </c>
      <c r="E34" s="251">
        <f t="shared" si="6"/>
        <v>0</v>
      </c>
      <c r="F34" s="251">
        <f t="shared" si="6"/>
        <v>336</v>
      </c>
      <c r="G34" s="251">
        <f t="shared" si="6"/>
        <v>0</v>
      </c>
      <c r="H34" s="251">
        <f t="shared" si="6"/>
        <v>0</v>
      </c>
      <c r="I34" s="251">
        <f t="shared" si="6"/>
        <v>336</v>
      </c>
      <c r="J34" s="251">
        <f t="shared" si="6"/>
        <v>292</v>
      </c>
      <c r="K34" s="251">
        <f t="shared" si="6"/>
        <v>23</v>
      </c>
      <c r="L34" s="251">
        <f t="shared" si="6"/>
        <v>0</v>
      </c>
      <c r="M34" s="251">
        <f t="shared" si="6"/>
        <v>315</v>
      </c>
      <c r="N34" s="251">
        <f t="shared" si="6"/>
        <v>0</v>
      </c>
      <c r="O34" s="251">
        <f t="shared" si="6"/>
        <v>0</v>
      </c>
      <c r="P34" s="251">
        <f t="shared" si="6"/>
        <v>315</v>
      </c>
      <c r="Q34" s="252">
        <f t="shared" si="6"/>
        <v>21</v>
      </c>
    </row>
    <row r="35" spans="1:17" ht="12.75">
      <c r="A35" s="260" t="s">
        <v>326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7"/>
      <c r="M35" s="257"/>
      <c r="N35" s="258"/>
      <c r="O35" s="258"/>
      <c r="P35" s="258"/>
      <c r="Q35" s="259"/>
    </row>
    <row r="36" spans="1:17" ht="12.75">
      <c r="A36" s="255" t="s">
        <v>327</v>
      </c>
      <c r="B36" s="248">
        <f>SUM(B37:B40)</f>
        <v>1</v>
      </c>
      <c r="C36" s="248">
        <f>SUM(C37:C40)</f>
        <v>0</v>
      </c>
      <c r="D36" s="261" t="s">
        <v>328</v>
      </c>
      <c r="E36" s="248">
        <f aca="true" t="shared" si="7" ref="E36:Q36">SUM(E37:E40)</f>
        <v>0</v>
      </c>
      <c r="F36" s="248">
        <f t="shared" si="7"/>
        <v>1</v>
      </c>
      <c r="G36" s="248">
        <f t="shared" si="7"/>
        <v>0</v>
      </c>
      <c r="H36" s="248">
        <f t="shared" si="7"/>
        <v>0</v>
      </c>
      <c r="I36" s="248">
        <f t="shared" si="7"/>
        <v>1</v>
      </c>
      <c r="J36" s="248">
        <f t="shared" si="7"/>
        <v>0</v>
      </c>
      <c r="K36" s="248">
        <f t="shared" si="7"/>
        <v>0</v>
      </c>
      <c r="L36" s="248">
        <f t="shared" si="7"/>
        <v>0</v>
      </c>
      <c r="M36" s="248">
        <f t="shared" si="7"/>
        <v>0</v>
      </c>
      <c r="N36" s="248">
        <f t="shared" si="7"/>
        <v>0</v>
      </c>
      <c r="O36" s="248">
        <f t="shared" si="7"/>
        <v>0</v>
      </c>
      <c r="P36" s="248">
        <f t="shared" si="7"/>
        <v>0</v>
      </c>
      <c r="Q36" s="262">
        <f t="shared" si="7"/>
        <v>1</v>
      </c>
    </row>
    <row r="37" spans="1:17" ht="12.75">
      <c r="A37" s="255" t="s">
        <v>329</v>
      </c>
      <c r="B37" s="248">
        <v>0</v>
      </c>
      <c r="C37" s="248">
        <v>0</v>
      </c>
      <c r="D37" s="261" t="s">
        <v>328</v>
      </c>
      <c r="E37" s="248">
        <v>0</v>
      </c>
      <c r="F37" s="248">
        <f>SUM(B37+C37-E37)</f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4">
        <v>0</v>
      </c>
      <c r="M37" s="244">
        <v>0</v>
      </c>
      <c r="N37" s="243">
        <v>0</v>
      </c>
      <c r="O37" s="243">
        <v>0</v>
      </c>
      <c r="P37" s="243">
        <v>0</v>
      </c>
      <c r="Q37" s="245">
        <v>0</v>
      </c>
    </row>
    <row r="38" spans="1:17" ht="12.75">
      <c r="A38" s="255" t="s">
        <v>330</v>
      </c>
      <c r="B38" s="248">
        <v>0</v>
      </c>
      <c r="C38" s="248">
        <v>0</v>
      </c>
      <c r="D38" s="261" t="s">
        <v>328</v>
      </c>
      <c r="E38" s="248">
        <v>0</v>
      </c>
      <c r="F38" s="248">
        <f>SUM(B38+C38-E38)</f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4">
        <v>0</v>
      </c>
      <c r="M38" s="244">
        <v>0</v>
      </c>
      <c r="N38" s="243">
        <v>0</v>
      </c>
      <c r="O38" s="243">
        <v>0</v>
      </c>
      <c r="P38" s="243">
        <v>0</v>
      </c>
      <c r="Q38" s="245">
        <v>0</v>
      </c>
    </row>
    <row r="39" spans="1:17" ht="12.75">
      <c r="A39" s="255" t="s">
        <v>331</v>
      </c>
      <c r="B39" s="248">
        <v>0</v>
      </c>
      <c r="C39" s="248">
        <v>0</v>
      </c>
      <c r="D39" s="261" t="s">
        <v>328</v>
      </c>
      <c r="E39" s="248">
        <v>0</v>
      </c>
      <c r="F39" s="248">
        <f>SUM(B39+C39-E39)</f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4">
        <v>0</v>
      </c>
      <c r="M39" s="244">
        <v>0</v>
      </c>
      <c r="N39" s="243">
        <v>0</v>
      </c>
      <c r="O39" s="243">
        <v>0</v>
      </c>
      <c r="P39" s="243">
        <v>0</v>
      </c>
      <c r="Q39" s="245">
        <v>0</v>
      </c>
    </row>
    <row r="40" spans="1:17" ht="12.75">
      <c r="A40" s="255" t="s">
        <v>332</v>
      </c>
      <c r="B40" s="248">
        <v>1</v>
      </c>
      <c r="C40" s="248">
        <v>0</v>
      </c>
      <c r="D40" s="261" t="s">
        <v>328</v>
      </c>
      <c r="E40" s="248">
        <v>0</v>
      </c>
      <c r="F40" s="248">
        <f>SUM(B40+C40-E40)</f>
        <v>1</v>
      </c>
      <c r="G40" s="248">
        <v>0</v>
      </c>
      <c r="H40" s="248">
        <v>0</v>
      </c>
      <c r="I40" s="248">
        <v>1</v>
      </c>
      <c r="J40" s="248">
        <v>0</v>
      </c>
      <c r="K40" s="248">
        <v>0</v>
      </c>
      <c r="L40" s="244">
        <v>0</v>
      </c>
      <c r="M40" s="244">
        <v>0</v>
      </c>
      <c r="N40" s="243">
        <v>0</v>
      </c>
      <c r="O40" s="243">
        <v>0</v>
      </c>
      <c r="P40" s="243">
        <v>0</v>
      </c>
      <c r="Q40" s="245">
        <v>1</v>
      </c>
    </row>
    <row r="41" spans="1:17" ht="12.75">
      <c r="A41" s="255" t="s">
        <v>333</v>
      </c>
      <c r="B41" s="248">
        <v>0</v>
      </c>
      <c r="C41" s="248">
        <v>0</v>
      </c>
      <c r="D41" s="261" t="s">
        <v>328</v>
      </c>
      <c r="E41" s="248">
        <v>0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4">
        <v>0</v>
      </c>
      <c r="M41" s="244">
        <v>0</v>
      </c>
      <c r="N41" s="243">
        <v>0</v>
      </c>
      <c r="O41" s="243">
        <v>0</v>
      </c>
      <c r="P41" s="243">
        <v>0</v>
      </c>
      <c r="Q41" s="245">
        <v>0</v>
      </c>
    </row>
    <row r="42" spans="1:17" ht="12.75">
      <c r="A42" s="255" t="s">
        <v>334</v>
      </c>
      <c r="B42" s="247">
        <v>0</v>
      </c>
      <c r="C42" s="247">
        <v>0</v>
      </c>
      <c r="D42" s="261" t="s">
        <v>328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63">
        <v>0</v>
      </c>
    </row>
    <row r="43" spans="1:17" ht="12.75">
      <c r="A43" s="250" t="s">
        <v>335</v>
      </c>
      <c r="B43" s="264">
        <f>SUM(B36+B41+B42)</f>
        <v>1</v>
      </c>
      <c r="C43" s="264">
        <f>SUM(C36+C41+C42)</f>
        <v>0</v>
      </c>
      <c r="D43" s="261"/>
      <c r="E43" s="264">
        <f aca="true" t="shared" si="8" ref="E43:Q43">SUM(E36+E41+E42)</f>
        <v>0</v>
      </c>
      <c r="F43" s="264">
        <f t="shared" si="8"/>
        <v>1</v>
      </c>
      <c r="G43" s="264">
        <f t="shared" si="8"/>
        <v>0</v>
      </c>
      <c r="H43" s="264">
        <f t="shared" si="8"/>
        <v>0</v>
      </c>
      <c r="I43" s="264">
        <f t="shared" si="8"/>
        <v>1</v>
      </c>
      <c r="J43" s="264">
        <f t="shared" si="8"/>
        <v>0</v>
      </c>
      <c r="K43" s="264">
        <f t="shared" si="8"/>
        <v>0</v>
      </c>
      <c r="L43" s="264">
        <f t="shared" si="8"/>
        <v>0</v>
      </c>
      <c r="M43" s="264">
        <f t="shared" si="8"/>
        <v>0</v>
      </c>
      <c r="N43" s="264">
        <f t="shared" si="8"/>
        <v>0</v>
      </c>
      <c r="O43" s="264">
        <f t="shared" si="8"/>
        <v>0</v>
      </c>
      <c r="P43" s="264">
        <f t="shared" si="8"/>
        <v>0</v>
      </c>
      <c r="Q43" s="265">
        <f t="shared" si="8"/>
        <v>1</v>
      </c>
    </row>
    <row r="44" spans="1:17" ht="12.75">
      <c r="A44" s="242" t="s">
        <v>336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4"/>
      <c r="M44" s="244"/>
      <c r="N44" s="244"/>
      <c r="O44" s="244"/>
      <c r="P44" s="244"/>
      <c r="Q44" s="263"/>
    </row>
    <row r="45" spans="1:17" ht="12.75">
      <c r="A45" s="246" t="s">
        <v>337</v>
      </c>
      <c r="B45" s="248">
        <v>0</v>
      </c>
      <c r="C45" s="248">
        <v>0</v>
      </c>
      <c r="D45" s="261" t="s">
        <v>328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4">
        <v>0</v>
      </c>
      <c r="M45" s="244">
        <v>0</v>
      </c>
      <c r="N45" s="243">
        <v>0</v>
      </c>
      <c r="O45" s="243">
        <v>0</v>
      </c>
      <c r="P45" s="243">
        <v>0</v>
      </c>
      <c r="Q45" s="245">
        <v>0</v>
      </c>
    </row>
    <row r="46" spans="1:17" ht="12.75">
      <c r="A46" s="246" t="s">
        <v>338</v>
      </c>
      <c r="B46" s="247">
        <v>0</v>
      </c>
      <c r="C46" s="247">
        <v>0</v>
      </c>
      <c r="D46" s="261" t="s">
        <v>328</v>
      </c>
      <c r="E46" s="247">
        <v>0</v>
      </c>
      <c r="F46" s="247">
        <v>0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4">
        <v>0</v>
      </c>
      <c r="M46" s="244">
        <v>0</v>
      </c>
      <c r="N46" s="243">
        <v>0</v>
      </c>
      <c r="O46" s="243">
        <v>0</v>
      </c>
      <c r="P46" s="243">
        <v>0</v>
      </c>
      <c r="Q46" s="245">
        <v>0</v>
      </c>
    </row>
    <row r="47" spans="1:17" ht="12.75">
      <c r="A47" s="250" t="s">
        <v>339</v>
      </c>
      <c r="B47" s="264">
        <f>SUM(B45:B46)</f>
        <v>0</v>
      </c>
      <c r="C47" s="264">
        <f>SUM(C45:C46)</f>
        <v>0</v>
      </c>
      <c r="D47" s="261"/>
      <c r="E47" s="264">
        <f aca="true" t="shared" si="9" ref="E47:Q47">SUM(E45:E46)</f>
        <v>0</v>
      </c>
      <c r="F47" s="264">
        <f t="shared" si="9"/>
        <v>0</v>
      </c>
      <c r="G47" s="264">
        <f t="shared" si="9"/>
        <v>0</v>
      </c>
      <c r="H47" s="264">
        <f t="shared" si="9"/>
        <v>0</v>
      </c>
      <c r="I47" s="264">
        <f t="shared" si="9"/>
        <v>0</v>
      </c>
      <c r="J47" s="264">
        <f t="shared" si="9"/>
        <v>0</v>
      </c>
      <c r="K47" s="264">
        <f t="shared" si="9"/>
        <v>0</v>
      </c>
      <c r="L47" s="264">
        <f t="shared" si="9"/>
        <v>0</v>
      </c>
      <c r="M47" s="264">
        <f t="shared" si="9"/>
        <v>0</v>
      </c>
      <c r="N47" s="264">
        <f t="shared" si="9"/>
        <v>0</v>
      </c>
      <c r="O47" s="264">
        <f t="shared" si="9"/>
        <v>0</v>
      </c>
      <c r="P47" s="264">
        <f t="shared" si="9"/>
        <v>0</v>
      </c>
      <c r="Q47" s="265">
        <f t="shared" si="9"/>
        <v>0</v>
      </c>
    </row>
    <row r="48" spans="1:17" ht="13.5" thickBot="1">
      <c r="A48" s="266" t="s">
        <v>340</v>
      </c>
      <c r="B48" s="267">
        <f aca="true" t="shared" si="10" ref="B48:Q48">SUM(B27+B34+B43+B47)</f>
        <v>8908</v>
      </c>
      <c r="C48" s="267">
        <f t="shared" si="10"/>
        <v>128</v>
      </c>
      <c r="D48" s="267">
        <f t="shared" si="10"/>
        <v>0</v>
      </c>
      <c r="E48" s="267">
        <f t="shared" si="10"/>
        <v>95</v>
      </c>
      <c r="F48" s="267">
        <f t="shared" si="10"/>
        <v>8941</v>
      </c>
      <c r="G48" s="267">
        <f t="shared" si="10"/>
        <v>0</v>
      </c>
      <c r="H48" s="267">
        <f t="shared" si="10"/>
        <v>0</v>
      </c>
      <c r="I48" s="267">
        <f t="shared" si="10"/>
        <v>8941</v>
      </c>
      <c r="J48" s="267">
        <f t="shared" si="10"/>
        <v>5872</v>
      </c>
      <c r="K48" s="267">
        <f t="shared" si="10"/>
        <v>278</v>
      </c>
      <c r="L48" s="267">
        <f t="shared" si="10"/>
        <v>0</v>
      </c>
      <c r="M48" s="267">
        <f t="shared" si="10"/>
        <v>6150</v>
      </c>
      <c r="N48" s="267">
        <f t="shared" si="10"/>
        <v>0</v>
      </c>
      <c r="O48" s="267">
        <f t="shared" si="10"/>
        <v>0</v>
      </c>
      <c r="P48" s="267">
        <f t="shared" si="10"/>
        <v>6150</v>
      </c>
      <c r="Q48" s="268">
        <f t="shared" si="10"/>
        <v>2791</v>
      </c>
    </row>
    <row r="49" spans="1:17" ht="13.5" thickBot="1">
      <c r="A49" s="353" t="s">
        <v>341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5"/>
    </row>
  </sheetData>
  <sheetProtection/>
  <mergeCells count="59">
    <mergeCell ref="L25:L26"/>
    <mergeCell ref="K25:K26"/>
    <mergeCell ref="H25:H26"/>
    <mergeCell ref="D6:D15"/>
    <mergeCell ref="J4:M5"/>
    <mergeCell ref="C6:C15"/>
    <mergeCell ref="J6:J15"/>
    <mergeCell ref="A25:A26"/>
    <mergeCell ref="B25:B26"/>
    <mergeCell ref="C25:C26"/>
    <mergeCell ref="E25:E26"/>
    <mergeCell ref="D25:D26"/>
    <mergeCell ref="F25:F26"/>
    <mergeCell ref="A2:Q2"/>
    <mergeCell ref="E6:E15"/>
    <mergeCell ref="M6:M15"/>
    <mergeCell ref="O6:O15"/>
    <mergeCell ref="N4:O5"/>
    <mergeCell ref="B6:B15"/>
    <mergeCell ref="N6:N15"/>
    <mergeCell ref="F6:F15"/>
    <mergeCell ref="G6:G15"/>
    <mergeCell ref="H6:H15"/>
    <mergeCell ref="A1:Q1"/>
    <mergeCell ref="A4:A15"/>
    <mergeCell ref="B4:F5"/>
    <mergeCell ref="G4:H5"/>
    <mergeCell ref="I4:I15"/>
    <mergeCell ref="K6:K15"/>
    <mergeCell ref="P3:Q3"/>
    <mergeCell ref="P4:P15"/>
    <mergeCell ref="Q4:Q15"/>
    <mergeCell ref="L6:L15"/>
    <mergeCell ref="A49:Q49"/>
    <mergeCell ref="B32:B33"/>
    <mergeCell ref="C32:C33"/>
    <mergeCell ref="D32:D33"/>
    <mergeCell ref="F32:F33"/>
    <mergeCell ref="E32:E33"/>
    <mergeCell ref="P32:P33"/>
    <mergeCell ref="Q32:Q33"/>
    <mergeCell ref="M32:M33"/>
    <mergeCell ref="G32:G33"/>
    <mergeCell ref="Q25:Q26"/>
    <mergeCell ref="N25:N26"/>
    <mergeCell ref="O25:O26"/>
    <mergeCell ref="N32:N33"/>
    <mergeCell ref="O32:O33"/>
    <mergeCell ref="P25:P26"/>
    <mergeCell ref="A32:A33"/>
    <mergeCell ref="M25:M26"/>
    <mergeCell ref="G25:G26"/>
    <mergeCell ref="I32:I33"/>
    <mergeCell ref="L32:L33"/>
    <mergeCell ref="I25:I26"/>
    <mergeCell ref="J25:J26"/>
    <mergeCell ref="J32:J33"/>
    <mergeCell ref="K32:K33"/>
    <mergeCell ref="H32:H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47.140625" style="235" customWidth="1"/>
    <col min="2" max="2" width="13.28125" style="235" customWidth="1"/>
    <col min="3" max="3" width="13.00390625" style="235" customWidth="1"/>
    <col min="4" max="4" width="12.57421875" style="235" customWidth="1"/>
    <col min="5" max="5" width="14.140625" style="235" customWidth="1"/>
    <col min="6" max="16384" width="9.140625" style="235" customWidth="1"/>
  </cols>
  <sheetData>
    <row r="1" spans="1:5" ht="12.75">
      <c r="A1" s="393" t="s">
        <v>452</v>
      </c>
      <c r="B1" s="393"/>
      <c r="C1" s="393"/>
      <c r="D1" s="393"/>
      <c r="E1" s="269"/>
    </row>
    <row r="2" spans="1:5" ht="12.75">
      <c r="A2" s="393"/>
      <c r="B2" s="393"/>
      <c r="C2" s="393"/>
      <c r="D2" s="393"/>
      <c r="E2" s="270"/>
    </row>
    <row r="3" spans="1:5" ht="15.75">
      <c r="A3" s="396" t="s">
        <v>287</v>
      </c>
      <c r="B3" s="396"/>
      <c r="C3" s="396"/>
      <c r="D3" s="396"/>
      <c r="E3" s="270"/>
    </row>
    <row r="4" spans="1:5" ht="13.5" thickBot="1">
      <c r="A4" s="271"/>
      <c r="B4" s="272"/>
      <c r="C4" s="272"/>
      <c r="D4" s="273" t="s">
        <v>342</v>
      </c>
      <c r="E4" s="270"/>
    </row>
    <row r="5" spans="1:5" ht="12.75">
      <c r="A5" s="388" t="s">
        <v>290</v>
      </c>
      <c r="B5" s="390" t="s">
        <v>343</v>
      </c>
      <c r="C5" s="391" t="s">
        <v>344</v>
      </c>
      <c r="D5" s="394"/>
      <c r="E5" s="269"/>
    </row>
    <row r="6" spans="1:5" ht="12.75">
      <c r="A6" s="389"/>
      <c r="B6" s="387"/>
      <c r="C6" s="386" t="s">
        <v>345</v>
      </c>
      <c r="D6" s="395" t="s">
        <v>346</v>
      </c>
      <c r="E6" s="269"/>
    </row>
    <row r="7" spans="1:5" ht="12.75">
      <c r="A7" s="389"/>
      <c r="B7" s="387"/>
      <c r="C7" s="387"/>
      <c r="D7" s="395"/>
      <c r="E7" s="269"/>
    </row>
    <row r="8" spans="1:5" ht="12.75">
      <c r="A8" s="389"/>
      <c r="B8" s="387"/>
      <c r="C8" s="387"/>
      <c r="D8" s="395"/>
      <c r="E8" s="269"/>
    </row>
    <row r="9" spans="1:5" ht="12.75">
      <c r="A9" s="389"/>
      <c r="B9" s="387"/>
      <c r="C9" s="387"/>
      <c r="D9" s="395"/>
      <c r="E9" s="269"/>
    </row>
    <row r="10" spans="1:5" ht="12.75">
      <c r="A10" s="389"/>
      <c r="B10" s="387"/>
      <c r="C10" s="387"/>
      <c r="D10" s="395"/>
      <c r="E10" s="269"/>
    </row>
    <row r="11" spans="1:5" ht="12.75">
      <c r="A11" s="276" t="s">
        <v>347</v>
      </c>
      <c r="B11" s="277" t="s">
        <v>348</v>
      </c>
      <c r="C11" s="277" t="s">
        <v>22</v>
      </c>
      <c r="D11" s="278" t="s">
        <v>22</v>
      </c>
      <c r="E11" s="269"/>
    </row>
    <row r="12" spans="1:5" ht="12.75">
      <c r="A12" s="279" t="s">
        <v>349</v>
      </c>
      <c r="B12" s="280">
        <v>0</v>
      </c>
      <c r="C12" s="281">
        <v>0</v>
      </c>
      <c r="D12" s="282">
        <v>0</v>
      </c>
      <c r="E12" s="269"/>
    </row>
    <row r="13" spans="1:5" ht="12.75">
      <c r="A13" s="283" t="s">
        <v>350</v>
      </c>
      <c r="B13" s="284"/>
      <c r="C13" s="284"/>
      <c r="D13" s="285"/>
      <c r="E13" s="269"/>
    </row>
    <row r="14" spans="1:5" ht="12.75">
      <c r="A14" s="283" t="s">
        <v>351</v>
      </c>
      <c r="B14" s="284">
        <f>SUM(B15:B16)</f>
        <v>0</v>
      </c>
      <c r="C14" s="284">
        <f>SUM(C15:C16)</f>
        <v>0</v>
      </c>
      <c r="D14" s="285">
        <f>SUM(D15:D16)</f>
        <v>0</v>
      </c>
      <c r="E14" s="269"/>
    </row>
    <row r="15" spans="1:5" ht="12.75">
      <c r="A15" s="283" t="s">
        <v>352</v>
      </c>
      <c r="B15" s="284">
        <v>0</v>
      </c>
      <c r="C15" s="284">
        <v>0</v>
      </c>
      <c r="D15" s="285">
        <v>0</v>
      </c>
      <c r="E15" s="269"/>
    </row>
    <row r="16" spans="1:5" ht="12.75">
      <c r="A16" s="279" t="s">
        <v>353</v>
      </c>
      <c r="B16" s="286">
        <v>0</v>
      </c>
      <c r="C16" s="286">
        <v>0</v>
      </c>
      <c r="D16" s="287">
        <v>0</v>
      </c>
      <c r="E16" s="269"/>
    </row>
    <row r="17" spans="1:5" ht="12.75">
      <c r="A17" s="288" t="s">
        <v>354</v>
      </c>
      <c r="B17" s="286">
        <v>0</v>
      </c>
      <c r="C17" s="286">
        <v>0</v>
      </c>
      <c r="D17" s="287">
        <v>0</v>
      </c>
      <c r="E17" s="269"/>
    </row>
    <row r="18" spans="1:5" ht="12.75">
      <c r="A18" s="283" t="s">
        <v>355</v>
      </c>
      <c r="B18" s="284">
        <v>86</v>
      </c>
      <c r="C18" s="284">
        <f>SUM(C19:C21)</f>
        <v>0</v>
      </c>
      <c r="D18" s="285">
        <f>B18</f>
        <v>86</v>
      </c>
      <c r="E18" s="269"/>
    </row>
    <row r="19" spans="1:5" ht="12.75">
      <c r="A19" s="283" t="s">
        <v>356</v>
      </c>
      <c r="B19" s="284">
        <v>86</v>
      </c>
      <c r="C19" s="284">
        <v>0</v>
      </c>
      <c r="D19" s="285">
        <v>86</v>
      </c>
      <c r="E19" s="269"/>
    </row>
    <row r="20" spans="1:5" ht="12.75">
      <c r="A20" s="283" t="s">
        <v>357</v>
      </c>
      <c r="B20" s="284">
        <v>0</v>
      </c>
      <c r="C20" s="284">
        <v>0</v>
      </c>
      <c r="D20" s="285">
        <v>0</v>
      </c>
      <c r="E20" s="269"/>
    </row>
    <row r="21" spans="1:5" ht="12.75">
      <c r="A21" s="283" t="s">
        <v>358</v>
      </c>
      <c r="B21" s="284">
        <v>0</v>
      </c>
      <c r="C21" s="284">
        <v>0</v>
      </c>
      <c r="D21" s="285">
        <v>0</v>
      </c>
      <c r="E21" s="269"/>
    </row>
    <row r="22" spans="1:5" ht="12.75">
      <c r="A22" s="276" t="s">
        <v>359</v>
      </c>
      <c r="B22" s="289">
        <f>SUM(B14+B17+B18)</f>
        <v>86</v>
      </c>
      <c r="C22" s="289">
        <f>SUM(C14+C17+C18)</f>
        <v>0</v>
      </c>
      <c r="D22" s="290">
        <f>SUM(D14+D17+D18)</f>
        <v>86</v>
      </c>
      <c r="E22" s="269"/>
    </row>
    <row r="23" spans="1:5" ht="12.75">
      <c r="A23" s="283" t="s">
        <v>360</v>
      </c>
      <c r="B23" s="277"/>
      <c r="C23" s="277"/>
      <c r="D23" s="278"/>
      <c r="E23" s="269"/>
    </row>
    <row r="24" spans="1:5" ht="12.75">
      <c r="A24" s="283" t="s">
        <v>351</v>
      </c>
      <c r="B24" s="284">
        <f>SUM(B25:B27)</f>
        <v>0</v>
      </c>
      <c r="C24" s="284">
        <f>SUM(C25:C27)</f>
        <v>0</v>
      </c>
      <c r="D24" s="285">
        <f>SUM(D25:D27)</f>
        <v>0</v>
      </c>
      <c r="E24" s="269"/>
    </row>
    <row r="25" spans="1:5" ht="12.75">
      <c r="A25" s="283" t="s">
        <v>352</v>
      </c>
      <c r="B25" s="284">
        <v>0</v>
      </c>
      <c r="C25" s="284">
        <v>0</v>
      </c>
      <c r="D25" s="285">
        <v>0</v>
      </c>
      <c r="E25" s="269"/>
    </row>
    <row r="26" spans="1:5" ht="12.75">
      <c r="A26" s="283" t="s">
        <v>361</v>
      </c>
      <c r="B26" s="284">
        <v>0</v>
      </c>
      <c r="C26" s="284">
        <v>0</v>
      </c>
      <c r="D26" s="285">
        <v>0</v>
      </c>
      <c r="E26" s="269"/>
    </row>
    <row r="27" spans="1:5" ht="12.75">
      <c r="A27" s="283" t="s">
        <v>353</v>
      </c>
      <c r="B27" s="284">
        <v>0</v>
      </c>
      <c r="C27" s="284">
        <v>0</v>
      </c>
      <c r="D27" s="285">
        <v>0</v>
      </c>
      <c r="E27" s="269"/>
    </row>
    <row r="28" spans="1:5" ht="12.75">
      <c r="A28" s="283" t="s">
        <v>362</v>
      </c>
      <c r="B28" s="284">
        <v>588</v>
      </c>
      <c r="C28" s="284">
        <v>588</v>
      </c>
      <c r="D28" s="285">
        <v>0</v>
      </c>
      <c r="E28" s="269"/>
    </row>
    <row r="29" spans="1:5" ht="12.75">
      <c r="A29" s="283" t="s">
        <v>363</v>
      </c>
      <c r="B29" s="284">
        <v>93</v>
      </c>
      <c r="C29" s="284">
        <v>93</v>
      </c>
      <c r="D29" s="285">
        <v>0</v>
      </c>
      <c r="E29" s="269"/>
    </row>
    <row r="30" spans="1:5" ht="12.75">
      <c r="A30" s="283" t="s">
        <v>364</v>
      </c>
      <c r="B30" s="284">
        <v>0</v>
      </c>
      <c r="C30" s="284">
        <v>0</v>
      </c>
      <c r="D30" s="285">
        <v>0</v>
      </c>
      <c r="E30" s="269"/>
    </row>
    <row r="31" spans="1:5" ht="12.75">
      <c r="A31" s="283" t="s">
        <v>365</v>
      </c>
      <c r="B31" s="284">
        <v>18</v>
      </c>
      <c r="C31" s="284">
        <v>18</v>
      </c>
      <c r="D31" s="285">
        <v>0</v>
      </c>
      <c r="E31" s="269"/>
    </row>
    <row r="32" spans="1:5" ht="12.75">
      <c r="A32" s="283" t="s">
        <v>366</v>
      </c>
      <c r="B32" s="284">
        <v>0</v>
      </c>
      <c r="C32" s="284">
        <v>0</v>
      </c>
      <c r="D32" s="285">
        <v>0</v>
      </c>
      <c r="E32" s="269"/>
    </row>
    <row r="33" spans="1:5" ht="12.75">
      <c r="A33" s="283" t="s">
        <v>367</v>
      </c>
      <c r="B33" s="284">
        <v>28</v>
      </c>
      <c r="C33" s="284">
        <v>28</v>
      </c>
      <c r="D33" s="285">
        <f>SUM(D34:D38)</f>
        <v>0</v>
      </c>
      <c r="E33" s="269"/>
    </row>
    <row r="34" spans="1:5" ht="12.75">
      <c r="A34" s="283" t="s">
        <v>368</v>
      </c>
      <c r="B34" s="284">
        <v>0</v>
      </c>
      <c r="C34" s="284">
        <v>0</v>
      </c>
      <c r="D34" s="285">
        <v>0</v>
      </c>
      <c r="E34" s="269"/>
    </row>
    <row r="35" spans="1:5" ht="12.75">
      <c r="A35" s="283" t="s">
        <v>369</v>
      </c>
      <c r="B35" s="284">
        <v>0</v>
      </c>
      <c r="C35" s="284">
        <v>0</v>
      </c>
      <c r="D35" s="285">
        <v>0</v>
      </c>
      <c r="E35" s="269"/>
    </row>
    <row r="36" spans="1:5" ht="12.75">
      <c r="A36" s="283" t="s">
        <v>370</v>
      </c>
      <c r="B36" s="284">
        <v>26</v>
      </c>
      <c r="C36" s="284">
        <v>26</v>
      </c>
      <c r="D36" s="285">
        <v>0</v>
      </c>
      <c r="E36" s="269"/>
    </row>
    <row r="37" spans="1:5" ht="12.75">
      <c r="A37" s="283" t="s">
        <v>371</v>
      </c>
      <c r="B37" s="284">
        <v>0</v>
      </c>
      <c r="C37" s="284">
        <v>0</v>
      </c>
      <c r="D37" s="285">
        <v>0</v>
      </c>
      <c r="E37" s="269"/>
    </row>
    <row r="38" spans="1:5" ht="12.75">
      <c r="A38" s="283" t="s">
        <v>372</v>
      </c>
      <c r="B38" s="284">
        <v>2</v>
      </c>
      <c r="C38" s="284">
        <v>2</v>
      </c>
      <c r="D38" s="285">
        <v>0</v>
      </c>
      <c r="E38" s="269"/>
    </row>
    <row r="39" spans="1:5" ht="12.75">
      <c r="A39" s="283" t="s">
        <v>373</v>
      </c>
      <c r="B39" s="284">
        <v>100</v>
      </c>
      <c r="C39" s="284">
        <v>100</v>
      </c>
      <c r="D39" s="285">
        <f>SUM(D40:D43)</f>
        <v>0</v>
      </c>
      <c r="E39" s="269"/>
    </row>
    <row r="40" spans="1:5" ht="12.75">
      <c r="A40" s="283" t="s">
        <v>374</v>
      </c>
      <c r="B40" s="284">
        <v>0</v>
      </c>
      <c r="C40" s="284">
        <v>0</v>
      </c>
      <c r="D40" s="285">
        <v>0</v>
      </c>
      <c r="E40" s="269"/>
    </row>
    <row r="41" spans="1:5" ht="12.75">
      <c r="A41" s="283" t="s">
        <v>375</v>
      </c>
      <c r="B41" s="284">
        <v>0</v>
      </c>
      <c r="C41" s="284">
        <v>0</v>
      </c>
      <c r="D41" s="285">
        <v>0</v>
      </c>
      <c r="E41" s="269"/>
    </row>
    <row r="42" spans="1:5" ht="12.75">
      <c r="A42" s="283" t="s">
        <v>376</v>
      </c>
      <c r="B42" s="284">
        <v>0</v>
      </c>
      <c r="C42" s="284">
        <v>0</v>
      </c>
      <c r="D42" s="285">
        <v>0</v>
      </c>
      <c r="E42" s="269"/>
    </row>
    <row r="43" spans="1:5" ht="12.75">
      <c r="A43" s="283" t="s">
        <v>353</v>
      </c>
      <c r="B43" s="284">
        <v>100</v>
      </c>
      <c r="C43" s="284">
        <v>100</v>
      </c>
      <c r="D43" s="285">
        <v>0</v>
      </c>
      <c r="E43" s="269"/>
    </row>
    <row r="44" spans="1:5" ht="13.5" thickBot="1">
      <c r="A44" s="291" t="s">
        <v>377</v>
      </c>
      <c r="B44" s="292">
        <f>SUM(B24+B28+B29+B30+B31+B32+B33+B39)</f>
        <v>827</v>
      </c>
      <c r="C44" s="292">
        <f>SUM(C24+C28+C29+C30+C31+C32+C33+C39)</f>
        <v>827</v>
      </c>
      <c r="D44" s="293">
        <f>SUM(D24+D28+D29+D30+D31+D32+D33+D39)</f>
        <v>0</v>
      </c>
      <c r="E44" s="269"/>
    </row>
    <row r="45" spans="1:5" ht="13.5" thickBot="1">
      <c r="A45" s="294" t="s">
        <v>378</v>
      </c>
      <c r="B45" s="295">
        <f>SUM(B12+B22+B44)</f>
        <v>913</v>
      </c>
      <c r="C45" s="295">
        <f>SUM(C12+C22+C44)</f>
        <v>827</v>
      </c>
      <c r="D45" s="296">
        <f>SUM(D12+D22+D44)</f>
        <v>86</v>
      </c>
      <c r="E45" s="269"/>
    </row>
    <row r="46" spans="1:5" ht="12.75">
      <c r="A46" s="297"/>
      <c r="B46" s="298"/>
      <c r="C46" s="297"/>
      <c r="D46" s="299"/>
      <c r="E46" s="269"/>
    </row>
    <row r="47" spans="1:5" ht="13.5" thickBot="1">
      <c r="A47" s="300"/>
      <c r="B47" s="301"/>
      <c r="C47" s="301"/>
      <c r="D47" s="301"/>
      <c r="E47" s="273" t="s">
        <v>342</v>
      </c>
    </row>
    <row r="48" spans="1:5" ht="12.75">
      <c r="A48" s="388" t="s">
        <v>290</v>
      </c>
      <c r="B48" s="390" t="s">
        <v>379</v>
      </c>
      <c r="C48" s="391" t="s">
        <v>380</v>
      </c>
      <c r="D48" s="392"/>
      <c r="E48" s="384" t="s">
        <v>381</v>
      </c>
    </row>
    <row r="49" spans="1:5" ht="12.75">
      <c r="A49" s="389"/>
      <c r="B49" s="387"/>
      <c r="C49" s="386" t="s">
        <v>345</v>
      </c>
      <c r="D49" s="386" t="s">
        <v>346</v>
      </c>
      <c r="E49" s="385"/>
    </row>
    <row r="50" spans="1:5" ht="12.75">
      <c r="A50" s="389"/>
      <c r="B50" s="387"/>
      <c r="C50" s="387"/>
      <c r="D50" s="386"/>
      <c r="E50" s="385"/>
    </row>
    <row r="51" spans="1:5" ht="12.75">
      <c r="A51" s="389"/>
      <c r="B51" s="387"/>
      <c r="C51" s="387"/>
      <c r="D51" s="386"/>
      <c r="E51" s="385"/>
    </row>
    <row r="52" spans="1:5" ht="12.75">
      <c r="A52" s="389"/>
      <c r="B52" s="387"/>
      <c r="C52" s="387"/>
      <c r="D52" s="386"/>
      <c r="E52" s="385"/>
    </row>
    <row r="53" spans="1:5" ht="12.75">
      <c r="A53" s="389"/>
      <c r="B53" s="387"/>
      <c r="C53" s="387"/>
      <c r="D53" s="386"/>
      <c r="E53" s="385"/>
    </row>
    <row r="54" spans="1:5" ht="12.75">
      <c r="A54" s="276" t="s">
        <v>382</v>
      </c>
      <c r="B54" s="277"/>
      <c r="C54" s="277"/>
      <c r="D54" s="277"/>
      <c r="E54" s="278"/>
    </row>
    <row r="55" spans="1:5" ht="12.75">
      <c r="A55" s="276" t="s">
        <v>383</v>
      </c>
      <c r="B55" s="277"/>
      <c r="C55" s="277"/>
      <c r="D55" s="277"/>
      <c r="E55" s="278"/>
    </row>
    <row r="56" spans="1:5" ht="12.75">
      <c r="A56" s="283" t="s">
        <v>384</v>
      </c>
      <c r="B56" s="284">
        <v>0</v>
      </c>
      <c r="C56" s="284">
        <v>0</v>
      </c>
      <c r="D56" s="284">
        <v>0</v>
      </c>
      <c r="E56" s="285">
        <v>0</v>
      </c>
    </row>
    <row r="57" spans="1:5" ht="12.75">
      <c r="A57" s="283" t="s">
        <v>385</v>
      </c>
      <c r="B57" s="284">
        <v>0</v>
      </c>
      <c r="C57" s="284">
        <v>0</v>
      </c>
      <c r="D57" s="284">
        <v>0</v>
      </c>
      <c r="E57" s="285">
        <v>0</v>
      </c>
    </row>
    <row r="58" spans="1:5" ht="12.75">
      <c r="A58" s="283" t="s">
        <v>386</v>
      </c>
      <c r="B58" s="284">
        <v>0</v>
      </c>
      <c r="C58" s="284">
        <v>0</v>
      </c>
      <c r="D58" s="284">
        <v>0</v>
      </c>
      <c r="E58" s="285">
        <v>0</v>
      </c>
    </row>
    <row r="59" spans="1:5" ht="12.75">
      <c r="A59" s="283" t="s">
        <v>387</v>
      </c>
      <c r="B59" s="284">
        <v>0</v>
      </c>
      <c r="C59" s="284">
        <v>0</v>
      </c>
      <c r="D59" s="284">
        <v>0</v>
      </c>
      <c r="E59" s="285">
        <v>0</v>
      </c>
    </row>
    <row r="60" spans="1:5" ht="12.75">
      <c r="A60" s="283" t="s">
        <v>388</v>
      </c>
      <c r="B60" s="284">
        <v>0</v>
      </c>
      <c r="C60" s="284">
        <v>0</v>
      </c>
      <c r="D60" s="284">
        <v>0</v>
      </c>
      <c r="E60" s="285">
        <v>0</v>
      </c>
    </row>
    <row r="61" spans="1:5" ht="12.75">
      <c r="A61" s="283" t="s">
        <v>389</v>
      </c>
      <c r="B61" s="284">
        <v>0</v>
      </c>
      <c r="C61" s="284">
        <v>0</v>
      </c>
      <c r="D61" s="284">
        <v>0</v>
      </c>
      <c r="E61" s="285">
        <v>0</v>
      </c>
    </row>
    <row r="62" spans="1:5" ht="12.75">
      <c r="A62" s="283" t="s">
        <v>390</v>
      </c>
      <c r="B62" s="284">
        <v>0</v>
      </c>
      <c r="C62" s="284">
        <v>0</v>
      </c>
      <c r="D62" s="284">
        <v>0</v>
      </c>
      <c r="E62" s="285">
        <v>0</v>
      </c>
    </row>
    <row r="63" spans="1:5" ht="12.75">
      <c r="A63" s="283" t="s">
        <v>391</v>
      </c>
      <c r="B63" s="284">
        <v>0</v>
      </c>
      <c r="C63" s="284">
        <v>0</v>
      </c>
      <c r="D63" s="284">
        <v>0</v>
      </c>
      <c r="E63" s="285">
        <v>0</v>
      </c>
    </row>
    <row r="64" spans="1:5" ht="12.75">
      <c r="A64" s="283" t="s">
        <v>392</v>
      </c>
      <c r="B64" s="284">
        <v>0</v>
      </c>
      <c r="C64" s="284">
        <v>0</v>
      </c>
      <c r="D64" s="284">
        <v>0</v>
      </c>
      <c r="E64" s="285">
        <v>0</v>
      </c>
    </row>
    <row r="65" spans="1:5" ht="12.75">
      <c r="A65" s="283" t="s">
        <v>393</v>
      </c>
      <c r="B65" s="284">
        <v>0</v>
      </c>
      <c r="C65" s="284">
        <v>0</v>
      </c>
      <c r="D65" s="284">
        <v>0</v>
      </c>
      <c r="E65" s="285">
        <v>0</v>
      </c>
    </row>
    <row r="66" spans="1:5" ht="12.75">
      <c r="A66" s="283" t="s">
        <v>394</v>
      </c>
      <c r="B66" s="284">
        <v>0</v>
      </c>
      <c r="C66" s="284">
        <v>0</v>
      </c>
      <c r="D66" s="284">
        <v>0</v>
      </c>
      <c r="E66" s="285">
        <v>0</v>
      </c>
    </row>
    <row r="67" spans="1:5" ht="12.75">
      <c r="A67" s="283" t="s">
        <v>395</v>
      </c>
      <c r="B67" s="284">
        <v>0</v>
      </c>
      <c r="C67" s="284">
        <v>0</v>
      </c>
      <c r="D67" s="284">
        <v>0</v>
      </c>
      <c r="E67" s="285">
        <v>0</v>
      </c>
    </row>
    <row r="68" spans="1:5" ht="12.75">
      <c r="A68" s="283" t="s">
        <v>356</v>
      </c>
      <c r="B68" s="284">
        <v>23</v>
      </c>
      <c r="C68" s="284">
        <v>0</v>
      </c>
      <c r="D68" s="284">
        <v>23</v>
      </c>
      <c r="E68" s="285">
        <v>0</v>
      </c>
    </row>
    <row r="69" spans="1:5" ht="12.75">
      <c r="A69" s="276" t="s">
        <v>396</v>
      </c>
      <c r="B69" s="289">
        <f>SUM(B56+B59+B63+B64+B65+B66+B67)</f>
        <v>0</v>
      </c>
      <c r="C69" s="289">
        <f>SUM(C56+C59+C63+C64+C65+C66+C67)</f>
        <v>0</v>
      </c>
      <c r="D69" s="289">
        <f>SUM(D56+D59+D63+D64+D65+D66+D67)</f>
        <v>0</v>
      </c>
      <c r="E69" s="290">
        <f>SUM(E56+E59+E63+E64+E65+E66+E67)</f>
        <v>0</v>
      </c>
    </row>
    <row r="70" spans="1:5" ht="12.75">
      <c r="A70" s="276" t="s">
        <v>397</v>
      </c>
      <c r="B70" s="303"/>
      <c r="C70" s="303"/>
      <c r="D70" s="303"/>
      <c r="E70" s="278"/>
    </row>
    <row r="71" spans="1:5" ht="12.75">
      <c r="A71" s="283" t="s">
        <v>384</v>
      </c>
      <c r="B71" s="284">
        <v>150</v>
      </c>
      <c r="C71" s="284">
        <v>150</v>
      </c>
      <c r="D71" s="284">
        <v>0</v>
      </c>
      <c r="E71" s="285">
        <v>0</v>
      </c>
    </row>
    <row r="72" spans="1:5" ht="12.75">
      <c r="A72" s="283" t="s">
        <v>398</v>
      </c>
      <c r="B72" s="284">
        <v>0</v>
      </c>
      <c r="C72" s="284">
        <f>B72</f>
        <v>0</v>
      </c>
      <c r="D72" s="284">
        <v>0</v>
      </c>
      <c r="E72" s="285">
        <v>0</v>
      </c>
    </row>
    <row r="73" spans="1:5" ht="12.75">
      <c r="A73" s="283" t="s">
        <v>399</v>
      </c>
      <c r="B73" s="284">
        <v>150</v>
      </c>
      <c r="C73" s="284">
        <f>B73</f>
        <v>150</v>
      </c>
      <c r="D73" s="284">
        <v>0</v>
      </c>
      <c r="E73" s="285">
        <v>0</v>
      </c>
    </row>
    <row r="74" spans="1:5" ht="12.75">
      <c r="A74" s="283" t="s">
        <v>400</v>
      </c>
      <c r="B74" s="284">
        <v>0</v>
      </c>
      <c r="C74" s="284">
        <v>0</v>
      </c>
      <c r="D74" s="284">
        <f>SUM(D75:D76)</f>
        <v>0</v>
      </c>
      <c r="E74" s="284">
        <f>SUM(E75:E76)</f>
        <v>0</v>
      </c>
    </row>
    <row r="75" spans="1:5" ht="12.75">
      <c r="A75" s="283" t="s">
        <v>401</v>
      </c>
      <c r="B75" s="284">
        <v>0</v>
      </c>
      <c r="C75" s="284">
        <f>B75</f>
        <v>0</v>
      </c>
      <c r="D75" s="284">
        <v>0</v>
      </c>
      <c r="E75" s="285">
        <v>0</v>
      </c>
    </row>
    <row r="76" spans="1:5" ht="12.75">
      <c r="A76" s="283" t="s">
        <v>402</v>
      </c>
      <c r="B76" s="284">
        <v>0</v>
      </c>
      <c r="C76" s="284">
        <f>B76</f>
        <v>0</v>
      </c>
      <c r="D76" s="284">
        <v>0</v>
      </c>
      <c r="E76" s="285">
        <v>0</v>
      </c>
    </row>
    <row r="77" spans="1:5" ht="12.75">
      <c r="A77" s="283" t="s">
        <v>391</v>
      </c>
      <c r="B77" s="284">
        <v>0</v>
      </c>
      <c r="C77" s="284">
        <v>0</v>
      </c>
      <c r="D77" s="284">
        <v>0</v>
      </c>
      <c r="E77" s="285">
        <v>0</v>
      </c>
    </row>
    <row r="78" spans="1:5" ht="12.75">
      <c r="A78" s="283" t="s">
        <v>403</v>
      </c>
      <c r="B78" s="284">
        <v>618</v>
      </c>
      <c r="C78" s="284">
        <v>618</v>
      </c>
      <c r="D78" s="284">
        <v>0</v>
      </c>
      <c r="E78" s="285">
        <v>0</v>
      </c>
    </row>
    <row r="79" spans="1:5" ht="12.75">
      <c r="A79" s="283" t="s">
        <v>393</v>
      </c>
      <c r="B79" s="284">
        <v>23</v>
      </c>
      <c r="C79" s="284">
        <v>23</v>
      </c>
      <c r="D79" s="284">
        <v>0</v>
      </c>
      <c r="E79" s="285">
        <v>0</v>
      </c>
    </row>
    <row r="80" spans="1:5" ht="12.75">
      <c r="A80" s="283" t="s">
        <v>404</v>
      </c>
      <c r="B80" s="284">
        <v>10</v>
      </c>
      <c r="C80" s="284">
        <v>10</v>
      </c>
      <c r="D80" s="284">
        <v>0</v>
      </c>
      <c r="E80" s="285">
        <v>0</v>
      </c>
    </row>
    <row r="81" spans="1:5" ht="12.75">
      <c r="A81" s="283" t="s">
        <v>405</v>
      </c>
      <c r="B81" s="284">
        <v>28</v>
      </c>
      <c r="C81" s="284">
        <v>28</v>
      </c>
      <c r="D81" s="284">
        <f>SUM(D82:D85)</f>
        <v>0</v>
      </c>
      <c r="E81" s="285">
        <f>SUM(E82:E85)</f>
        <v>0</v>
      </c>
    </row>
    <row r="82" spans="1:5" ht="12.75">
      <c r="A82" s="283" t="s">
        <v>368</v>
      </c>
      <c r="B82" s="284">
        <v>0</v>
      </c>
      <c r="C82" s="284">
        <f>B82</f>
        <v>0</v>
      </c>
      <c r="D82" s="284">
        <v>0</v>
      </c>
      <c r="E82" s="285">
        <v>0</v>
      </c>
    </row>
    <row r="83" spans="1:5" ht="12.75">
      <c r="A83" s="283" t="s">
        <v>369</v>
      </c>
      <c r="B83" s="284">
        <v>0</v>
      </c>
      <c r="C83" s="284">
        <f>B83</f>
        <v>0</v>
      </c>
      <c r="D83" s="284">
        <v>0</v>
      </c>
      <c r="E83" s="285">
        <v>0</v>
      </c>
    </row>
    <row r="84" spans="1:5" ht="12.75">
      <c r="A84" s="283" t="s">
        <v>406</v>
      </c>
      <c r="B84" s="284">
        <v>0</v>
      </c>
      <c r="C84" s="284">
        <f>B84</f>
        <v>0</v>
      </c>
      <c r="D84" s="284">
        <v>0</v>
      </c>
      <c r="E84" s="285">
        <v>0</v>
      </c>
    </row>
    <row r="85" spans="1:5" ht="12.75">
      <c r="A85" s="283" t="s">
        <v>372</v>
      </c>
      <c r="B85" s="284">
        <v>28</v>
      </c>
      <c r="C85" s="284">
        <v>28</v>
      </c>
      <c r="D85" s="284">
        <v>0</v>
      </c>
      <c r="E85" s="285">
        <v>0</v>
      </c>
    </row>
    <row r="86" spans="1:5" ht="12.75">
      <c r="A86" s="283" t="s">
        <v>407</v>
      </c>
      <c r="B86" s="284">
        <v>23</v>
      </c>
      <c r="C86" s="284">
        <v>23</v>
      </c>
      <c r="D86" s="284">
        <f>SUM(D87:D89)</f>
        <v>0</v>
      </c>
      <c r="E86" s="285">
        <f>SUM(E87:E89)</f>
        <v>0</v>
      </c>
    </row>
    <row r="87" spans="1:5" ht="12.75">
      <c r="A87" s="283" t="s">
        <v>408</v>
      </c>
      <c r="B87" s="284">
        <v>18</v>
      </c>
      <c r="C87" s="284">
        <v>18</v>
      </c>
      <c r="D87" s="284">
        <v>0</v>
      </c>
      <c r="E87" s="285">
        <v>0</v>
      </c>
    </row>
    <row r="88" spans="1:5" ht="12.75">
      <c r="A88" s="283" t="s">
        <v>409</v>
      </c>
      <c r="B88" s="284">
        <v>5</v>
      </c>
      <c r="C88" s="284">
        <v>5</v>
      </c>
      <c r="D88" s="284">
        <v>0</v>
      </c>
      <c r="E88" s="285">
        <v>0</v>
      </c>
    </row>
    <row r="89" spans="1:5" ht="12.75">
      <c r="A89" s="283" t="s">
        <v>353</v>
      </c>
      <c r="B89" s="284">
        <v>0</v>
      </c>
      <c r="C89" s="284">
        <f>B89</f>
        <v>0</v>
      </c>
      <c r="D89" s="284">
        <v>0</v>
      </c>
      <c r="E89" s="285">
        <v>0</v>
      </c>
    </row>
    <row r="90" spans="1:5" ht="12.75">
      <c r="A90" s="283" t="s">
        <v>410</v>
      </c>
      <c r="B90" s="284">
        <v>306</v>
      </c>
      <c r="C90" s="284">
        <v>306</v>
      </c>
      <c r="D90" s="284">
        <v>0</v>
      </c>
      <c r="E90" s="285">
        <v>0</v>
      </c>
    </row>
    <row r="91" spans="1:5" ht="12.75">
      <c r="A91" s="283" t="s">
        <v>411</v>
      </c>
      <c r="B91" s="284">
        <v>0</v>
      </c>
      <c r="C91" s="284">
        <f>B91</f>
        <v>0</v>
      </c>
      <c r="D91" s="284">
        <v>0</v>
      </c>
      <c r="E91" s="285">
        <v>0</v>
      </c>
    </row>
    <row r="92" spans="1:5" ht="13.5" thickBot="1">
      <c r="A92" s="304" t="s">
        <v>359</v>
      </c>
      <c r="B92" s="292">
        <f>+B90+B86+B81+B80+B79+B78+B74+B71</f>
        <v>1158</v>
      </c>
      <c r="C92" s="292">
        <f>SUM(C71+C74+C77+C78+C79+C80+C81+C86+C90)</f>
        <v>1158</v>
      </c>
      <c r="D92" s="292">
        <f>SUM(D71+D74+D77+D78+D79+D80+D81+D86+D90)</f>
        <v>0</v>
      </c>
      <c r="E92" s="293">
        <f>SUM(E71+E74+E77+E78+E79+E80+E81+E86+E90)</f>
        <v>0</v>
      </c>
    </row>
    <row r="93" spans="1:5" ht="12.75" customHeight="1" thickBot="1">
      <c r="A93" s="294" t="s">
        <v>412</v>
      </c>
      <c r="B93" s="295">
        <f>+C93+D93</f>
        <v>1181</v>
      </c>
      <c r="C93" s="295">
        <f>SUM(C69+C92)</f>
        <v>1158</v>
      </c>
      <c r="D93" s="295">
        <f>SUM(D56:D68)</f>
        <v>23</v>
      </c>
      <c r="E93" s="296">
        <f>SUM(E69+E92)</f>
        <v>0</v>
      </c>
    </row>
    <row r="94" spans="1:5" ht="12.75">
      <c r="A94" s="305"/>
      <c r="B94" s="299"/>
      <c r="C94" s="299"/>
      <c r="D94" s="299"/>
      <c r="E94" s="306"/>
    </row>
    <row r="95" spans="1:5" ht="12.75">
      <c r="A95" s="305"/>
      <c r="B95" s="299"/>
      <c r="C95" s="299"/>
      <c r="D95" s="299"/>
      <c r="E95" s="306"/>
    </row>
    <row r="96" spans="1:5" ht="13.5" thickBot="1">
      <c r="A96" s="307" t="s">
        <v>413</v>
      </c>
      <c r="B96" s="308"/>
      <c r="C96" s="308"/>
      <c r="D96" s="308"/>
      <c r="E96" s="309" t="s">
        <v>342</v>
      </c>
    </row>
    <row r="97" spans="1:5" ht="25.5">
      <c r="A97" s="274" t="s">
        <v>414</v>
      </c>
      <c r="B97" s="275" t="s">
        <v>415</v>
      </c>
      <c r="C97" s="275" t="s">
        <v>416</v>
      </c>
      <c r="D97" s="275" t="s">
        <v>417</v>
      </c>
      <c r="E97" s="302" t="s">
        <v>418</v>
      </c>
    </row>
    <row r="98" spans="1:5" ht="12.75">
      <c r="A98" s="283" t="s">
        <v>419</v>
      </c>
      <c r="B98" s="284">
        <v>0</v>
      </c>
      <c r="C98" s="284">
        <v>0</v>
      </c>
      <c r="D98" s="284">
        <v>0</v>
      </c>
      <c r="E98" s="285">
        <v>0</v>
      </c>
    </row>
    <row r="99" spans="1:5" ht="12.75">
      <c r="A99" s="283" t="s">
        <v>420</v>
      </c>
      <c r="B99" s="284">
        <v>0</v>
      </c>
      <c r="C99" s="284">
        <v>0</v>
      </c>
      <c r="D99" s="284">
        <v>0</v>
      </c>
      <c r="E99" s="285">
        <v>0</v>
      </c>
    </row>
    <row r="100" spans="1:5" ht="12.75">
      <c r="A100" s="283" t="s">
        <v>421</v>
      </c>
      <c r="B100" s="284">
        <v>0</v>
      </c>
      <c r="C100" s="284">
        <v>0</v>
      </c>
      <c r="D100" s="284">
        <v>0</v>
      </c>
      <c r="E100" s="285">
        <v>0</v>
      </c>
    </row>
    <row r="101" spans="1:5" ht="13.5" thickBot="1">
      <c r="A101" s="310" t="s">
        <v>422</v>
      </c>
      <c r="B101" s="292">
        <f>SUM(B98:B100)</f>
        <v>0</v>
      </c>
      <c r="C101" s="292">
        <f>SUM(C98:C100)</f>
        <v>0</v>
      </c>
      <c r="D101" s="292">
        <f>SUM(D98:D100)</f>
        <v>0</v>
      </c>
      <c r="E101" s="293">
        <f>SUM(E98:E100)</f>
        <v>0</v>
      </c>
    </row>
    <row r="102" spans="1:5" ht="13.5" thickBot="1">
      <c r="A102" s="311" t="s">
        <v>423</v>
      </c>
      <c r="B102" s="312"/>
      <c r="C102" s="313"/>
      <c r="D102" s="314"/>
      <c r="E102" s="315"/>
    </row>
    <row r="103" spans="1:5" ht="12.75">
      <c r="A103" s="305" t="s">
        <v>424</v>
      </c>
      <c r="B103" s="299"/>
      <c r="C103" s="319" t="s">
        <v>434</v>
      </c>
      <c r="D103" s="299"/>
      <c r="E103" s="299"/>
    </row>
  </sheetData>
  <sheetProtection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2019-07-16T05:46:34Z</cp:lastPrinted>
  <dcterms:created xsi:type="dcterms:W3CDTF">2003-02-07T14:36:34Z</dcterms:created>
  <dcterms:modified xsi:type="dcterms:W3CDTF">2020-07-29T07:35:10Z</dcterms:modified>
  <cp:category/>
  <cp:version/>
  <cp:contentType/>
  <cp:contentStatus/>
</cp:coreProperties>
</file>