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<sst xmlns="http://schemas.openxmlformats.org/spreadsheetml/2006/main" count="1996" uniqueCount="694">
  <si>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</si>
  <si>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</si>
  <si>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</si>
  <si>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</si>
  <si>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</si>
  <si>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</si>
  <si>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</si>
  <si>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</si>
  <si>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</si>
  <si>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</si>
  <si>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</si>
  <si>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</si>
  <si>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</si>
  <si>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</si>
  <si>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</si>
  <si>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</si>
  <si>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</si>
  <si>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</si>
  <si>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</si>
  <si>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</si>
  <si>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</si>
  <si>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</si>
  <si>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</si>
  <si>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</si>
  <si>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</si>
  <si>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</si>
  <si>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</si>
  <si>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</si>
  <si>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</si>
  <si>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</si>
  <si>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</si>
  <si>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</si>
  <si>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</si>
  <si>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</si>
  <si>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</si>
  <si>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</si>
  <si>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</si>
  <si>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</si>
  <si>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</si>
  <si>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</si>
  <si>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</si>
  <si>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</si>
  <si>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</si>
  <si>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</si>
  <si>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</si>
  <si>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</si>
  <si>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</si>
  <si>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</si>
  <si>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</si>
  <si>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</si>
  <si>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</si>
  <si>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</si>
  <si>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</si>
  <si>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</si>
  <si>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</si>
  <si>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</si>
  <si>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</si>
  <si>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</si>
  <si>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</si>
  <si>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</si>
  <si>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</si>
  <si>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</si>
  <si>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</si>
  <si>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</si>
  <si>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</si>
  <si>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</si>
  <si>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</si>
  <si>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</si>
  <si>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</si>
  <si>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</si>
  <si>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</si>
  <si>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</si>
  <si>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</si>
  <si>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</si>
  <si>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</si>
  <si>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</si>
  <si>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</si>
  <si>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</si>
  <si>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</si>
  <si>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</si>
  <si>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</si>
  <si>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</si>
  <si>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</si>
  <si>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</si>
  <si>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</si>
  <si>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</si>
  <si>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</si>
  <si>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</si>
  <si>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</si>
  <si>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</si>
  <si>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</si>
  <si>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</si>
  <si>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</si>
  <si>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</si>
  <si>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</si>
  <si>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</si>
  <si>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</si>
  <si>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</si>
  <si>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</si>
  <si>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</si>
  <si>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</si>
  <si>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</si>
  <si>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</si>
  <si>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</si>
  <si>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</si>
  <si>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</si>
  <si>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</si>
  <si>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</si>
  <si>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</si>
  <si>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</si>
  <si>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</si>
  <si>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</si>
  <si>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</si>
  <si>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</si>
  <si>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</si>
  <si>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</si>
  <si>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</si>
  <si>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</si>
  <si>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</si>
  <si>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</si>
  <si>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</si>
  <si>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</si>
  <si>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</si>
  <si>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</si>
  <si>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</si>
  <si>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</si>
  <si>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</si>
  <si>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</si>
  <si>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</si>
  <si>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</si>
  <si>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</si>
  <si>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</si>
  <si>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</si>
  <si>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</si>
  <si>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</si>
  <si>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</si>
  <si>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</si>
  <si>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</si>
  <si>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</si>
  <si>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</si>
  <si>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</si>
  <si>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</si>
  <si>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</si>
  <si>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</si>
  <si>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</si>
  <si>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</si>
  <si>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</si>
  <si>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</si>
  <si>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</si>
  <si>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</si>
  <si>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</si>
  <si>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</si>
  <si>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</si>
  <si>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</si>
  <si>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</si>
  <si>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</si>
  <si>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</si>
  <si>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</si>
  <si>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</si>
  <si>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</si>
  <si>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</si>
  <si>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</si>
  <si>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</si>
  <si>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</si>
  <si>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</si>
  <si>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</si>
  <si>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</si>
  <si>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</si>
  <si>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</si>
  <si>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</si>
  <si>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</si>
  <si>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</si>
  <si>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</si>
  <si>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</si>
  <si>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</si>
  <si>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</si>
  <si>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</si>
  <si>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</si>
  <si>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</si>
  <si>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</si>
  <si>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</si>
  <si>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</si>
  <si>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</si>
  <si>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</si>
  <si>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</si>
  <si>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</si>
  <si>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</si>
  <si>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</si>
  <si>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</si>
  <si>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</si>
  <si>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</si>
  <si>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</si>
  <si>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</si>
  <si>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</si>
  <si>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</si>
  <si>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</si>
  <si>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</si>
  <si>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</si>
  <si>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</si>
  <si>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</si>
  <si>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</si>
  <si>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</si>
  <si>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</si>
  <si>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</si>
  <si>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</si>
  <si>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</si>
  <si>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</si>
  <si>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</si>
  <si>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</si>
  <si>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</si>
  <si>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</si>
  <si>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</si>
  <si>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</si>
  <si>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</si>
  <si>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</si>
  <si>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</si>
  <si>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</si>
  <si>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</si>
  <si>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</si>
  <si>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</si>
  <si>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</si>
  <si>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</si>
  <si>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</si>
  <si>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</si>
  <si>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</si>
  <si>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</si>
  <si>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</si>
  <si>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</si>
  <si>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</si>
  <si>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</si>
  <si>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</si>
  <si>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</si>
  <si>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</si>
  <si>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</si>
  <si>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</si>
  <si>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</si>
  <si>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</si>
  <si>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</si>
  <si>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</si>
  <si>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</si>
  <si>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</si>
  <si>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</si>
  <si>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</si>
  <si>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</si>
  <si>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</si>
  <si>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</si>
  <si>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</si>
  <si>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</si>
  <si>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</si>
  <si>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</si>
  <si>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</si>
  <si>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</si>
  <si>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</si>
  <si>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</si>
  <si>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</si>
  <si>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</si>
  <si>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</si>
  <si>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</si>
  <si>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</si>
  <si>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</si>
  <si>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</si>
  <si>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</si>
  <si>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</si>
  <si>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</si>
  <si>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</si>
  <si>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</si>
  <si>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</si>
  <si>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</si>
  <si>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</si>
  <si>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</si>
  <si>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</si>
  <si>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</si>
  <si>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</si>
  <si>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</si>
  <si>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</si>
  <si>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</si>
  <si>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</si>
  <si>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</si>
  <si>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</si>
  <si>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</si>
  <si>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</si>
  <si>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</si>
  <si>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</si>
  <si>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</si>
  <si>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</si>
  <si>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</si>
  <si>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</si>
  <si>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</si>
  <si>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</si>
  <si>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</si>
  <si>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</si>
  <si>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</si>
  <si>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</si>
  <si>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</si>
  <si>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</si>
  <si>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</si>
  <si>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</si>
  <si>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</si>
  <si>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</si>
  <si>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</si>
  <si>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</si>
  <si>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</si>
  <si>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</si>
  <si>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</si>
  <si>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</si>
  <si>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</si>
  <si>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</si>
  <si>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</si>
  <si>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</si>
  <si>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</si>
  <si>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</si>
  <si>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</si>
  <si>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</si>
  <si>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</si>
  <si>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</si>
  <si>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</si>
  <si>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</si>
  <si>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</si>
  <si>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</si>
  <si>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</si>
  <si>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</si>
  <si>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</si>
  <si>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</si>
  <si>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</si>
  <si>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</si>
  <si>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</si>
  <si>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</si>
  <si>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</si>
  <si>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</si>
  <si>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</si>
  <si>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</si>
  <si>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</si>
  <si>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</si>
  <si>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</si>
  <si>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</si>
  <si>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</si>
  <si>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</si>
  <si>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</si>
  <si>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</si>
  <si>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</si>
  <si>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</si>
  <si>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</si>
  <si>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</si>
  <si>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</si>
  <si>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</si>
  <si>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</si>
  <si>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</si>
  <si>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</si>
  <si>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</si>
  <si>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</si>
  <si>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</si>
  <si>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</si>
  <si>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</si>
  <si>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</si>
  <si>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</si>
  <si>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</si>
  <si>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</si>
  <si>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</si>
  <si>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</si>
  <si>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</si>
  <si>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</si>
  <si>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</si>
  <si>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</si>
  <si>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</si>
  <si>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</si>
  <si>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</si>
  <si>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</si>
  <si>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</si>
  <si>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</si>
  <si>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</si>
  <si>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</si>
  <si>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</si>
  <si>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</si>
  <si>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</si>
  <si>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</si>
  <si>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</si>
  <si>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</si>
  <si>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</si>
  <si>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</si>
  <si>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</si>
  <si>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</si>
  <si>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</si>
  <si>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</si>
  <si>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</si>
  <si>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</si>
  <si>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</si>
  <si>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</si>
  <si>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</si>
  <si>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</si>
  <si>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</si>
  <si>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</si>
  <si>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</si>
  <si>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</si>
  <si>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</si>
  <si>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</si>
  <si>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</si>
  <si>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</si>
  <si>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</si>
  <si>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</si>
  <si>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</si>
  <si>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</si>
  <si>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</si>
  <si>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</si>
  <si>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</si>
  <si>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</si>
  <si>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</si>
  <si>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</si>
  <si>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</si>
  <si>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</si>
  <si>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</si>
  <si>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</si>
  <si>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</si>
  <si>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</si>
  <si>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</si>
  <si>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</si>
  <si>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</si>
  <si>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</si>
  <si>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</si>
  <si>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</si>
  <si>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</si>
  <si>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</si>
  <si>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</si>
  <si>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</si>
  <si>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</si>
  <si>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</si>
  <si>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</si>
  <si>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</si>
  <si>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</si>
  <si>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</si>
  <si>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</si>
  <si>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</si>
  <si>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</si>
  <si>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</si>
  <si>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</si>
  <si>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</si>
  <si>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</si>
  <si>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</si>
  <si>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</si>
  <si>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</si>
  <si>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</si>
  <si>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</si>
  <si>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</si>
  <si>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</si>
  <si>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</si>
  <si>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</si>
  <si>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</si>
  <si>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</si>
  <si>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</si>
  <si>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</si>
  <si>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</si>
  <si>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</si>
  <si>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</si>
  <si>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</si>
  <si>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</si>
  <si>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</si>
  <si>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</si>
  <si>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</si>
  <si>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</si>
  <si>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</si>
  <si>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</si>
  <si>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</si>
  <si>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</si>
  <si>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</si>
  <si>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</si>
  <si>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</si>
  <si>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</si>
  <si>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</si>
  <si>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</si>
  <si>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</si>
  <si>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</si>
  <si>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</si>
  <si>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</si>
  <si>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</si>
  <si>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</si>
  <si>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</si>
  <si>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</si>
  <si>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</si>
  <si>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</si>
  <si>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</si>
  <si>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</si>
  <si>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</si>
  <si>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</si>
  <si>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</si>
  <si>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</si>
  <si>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</si>
  <si>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</si>
  <si>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</si>
  <si>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</si>
  <si>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</si>
  <si>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</si>
  <si>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</si>
  <si>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</si>
  <si>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</si>
  <si>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</si>
  <si>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</si>
  <si>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</si>
  <si>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</si>
  <si>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</si>
  <si>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</si>
  <si>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</si>
  <si>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</si>
  <si>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</si>
  <si>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</si>
  <si>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</si>
  <si>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</si>
  <si>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</si>
  <si>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</si>
  <si>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</si>
  <si>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</si>
  <si>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</si>
  <si>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</si>
  <si>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</si>
  <si>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</si>
  <si>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</si>
  <si>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</si>
  <si>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</si>
  <si>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</si>
  <si>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</si>
  <si>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</si>
  <si>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</si>
  <si>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</si>
  <si>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</si>
  <si>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</si>
  <si>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</si>
  <si>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</si>
  <si>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</si>
  <si>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</si>
  <si>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</si>
  <si>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</si>
  <si>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</si>
  <si>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</si>
  <si>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</si>
  <si>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</si>
  <si>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</si>
  <si>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</si>
  <si>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</si>
  <si>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</si>
  <si>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</si>
  <si>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</si>
  <si>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</si>
  <si>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</si>
  <si>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</si>
  <si>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</si>
  <si>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</si>
  <si>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</si>
  <si>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</si>
  <si>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</si>
  <si>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</si>
  <si>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</si>
  <si>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</si>
  <si>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</si>
  <si>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</si>
  <si>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</si>
  <si>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</si>
  <si>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</si>
  <si>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</si>
  <si>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</si>
  <si>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</si>
  <si>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</si>
  <si>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</si>
  <si>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</si>
  <si>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</si>
  <si>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</si>
  <si>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</si>
  <si>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</si>
  <si>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</si>
  <si>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</si>
  <si>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</si>
  <si>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</si>
  <si>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</si>
  <si>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</si>
  <si>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</si>
  <si>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</si>
  <si>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</si>
  <si>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</si>
  <si>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</si>
  <si>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</si>
  <si>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</si>
  <si>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</si>
  <si>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</si>
  <si>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</si>
  <si>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</si>
  <si>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</si>
  <si>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</si>
  <si>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</si>
  <si>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</si>
  <si>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</si>
  <si>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</si>
  <si>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</si>
  <si>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</si>
  <si>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</si>
  <si>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</si>
  <si>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</si>
  <si>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</si>
  <si>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</si>
  <si>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</si>
  <si>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</si>
  <si>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</si>
  <si>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</si>
  <si>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</si>
  <si>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</si>
  <si>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</si>
  <si>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</si>
  <si>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</si>
  <si>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</si>
  <si>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</si>
  <si>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</si>
  <si>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</si>
  <si>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</si>
  <si>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</si>
  <si>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</si>
  <si>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</si>
  <si>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</si>
  <si>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</si>
  <si>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</si>
  <si>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</si>
  <si>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</si>
  <si>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</si>
  <si>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</si>
  <si>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</si>
  <si>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</si>
  <si>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</si>
  <si>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</si>
  <si>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</si>
  <si>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</si>
  <si>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</si>
  <si>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</si>
  <si>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</si>
  <si>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</si>
  <si>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</si>
  <si>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</si>
  <si>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</si>
  <si>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</si>
  <si>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</si>
  <si>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</si>
  <si>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</si>
  <si>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</si>
  <si>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</si>
  <si>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</si>
  <si>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</si>
  <si>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</si>
  <si>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</si>
  <si>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</si>
  <si>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</si>
  <si>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</si>
  <si>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</si>
  <si>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</si>
  <si>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</si>
  <si>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</si>
  <si>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</si>
  <si>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</si>
  <si>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</si>
  <si>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</si>
  <si>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</si>
  <si>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</si>
  <si>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</si>
  <si>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</si>
  <si>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</si>
  <si>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</si>
  <si>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</si>
  <si>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</si>
  <si>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</si>
  <si>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</si>
  <si>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</si>
  <si>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</si>
  <si>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</si>
  <si>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</si>
  <si>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</si>
  <si>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</si>
  <si>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</si>
  <si>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</si>
  <si>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</si>
  <si>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</si>
  <si>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</si>
  <si>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</si>
  <si>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</si>
  <si>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</si>
  <si>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</si>
  <si>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</si>
  <si>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</si>
  <si>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</si>
  <si>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</si>
  <si>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БЪЛГАРСКА РОЗА АД</t>
  </si>
  <si>
    <t>115009344</t>
  </si>
  <si>
    <t>СПАС БОРИСОВ ВИДЕВ</t>
  </si>
  <si>
    <t>гр.КАРЛОВО, ИНДУСТРИАЛНА ЗОНА 1</t>
  </si>
  <si>
    <t>0335/93320</t>
  </si>
  <si>
    <t>0335/95334</t>
  </si>
  <si>
    <t>bulgarianrose@mbox.contact.bg</t>
  </si>
  <si>
    <t>www.bulgarianrose.bg</t>
  </si>
  <si>
    <t>СТОЯНКА КУЗМАНОВА НЕДЕЛЧЕВА</t>
  </si>
  <si>
    <t>гл. счетоводител</t>
  </si>
  <si>
    <t>изпълнителен директор</t>
  </si>
  <si>
    <t>http://www.x3news.com/?page=Company&amp;BULSTAT=115009344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</si>
</sst>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34" borderId="19" xfId="63" applyNumberFormat="1" applyFont="1" applyFill="1" applyBorder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43830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СТОЯНКА КУЗМАНОВА НЕДЕЛЧЕВА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43830</v>
      </c>
    </row>
    <row r="11" spans="1:2" ht="15.75">
      <c r="A11" s="7" t="s">
        <v>668</v>
      </c>
      <c r="B11" s="356"/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692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/>
    </row>
    <row r="21" spans="1:2" ht="15.75">
      <c r="A21" s="10" t="s">
        <v>6</v>
      </c>
      <c r="B21" s="357" t="s">
        <v>686</v>
      </c>
    </row>
    <row r="22" spans="1:2" ht="15.75">
      <c r="A22" s="10" t="s">
        <v>611</v>
      </c>
      <c r="B22" s="357" t="s">
        <v>687</v>
      </c>
    </row>
    <row r="23" spans="1:2" ht="15.75">
      <c r="A23" s="10" t="s">
        <v>7</v>
      </c>
      <c r="B23" s="465" t="s">
        <v>688</v>
      </c>
    </row>
    <row r="24" spans="1:2" ht="15.75">
      <c r="A24" s="10" t="s">
        <v>612</v>
      </c>
      <c r="B24" s="466" t="s">
        <v>689</v>
      </c>
    </row>
    <row r="25" spans="1:2" ht="15.75">
      <c r="A25" s="7" t="s">
        <v>615</v>
      </c>
      <c r="B25" s="467" t="s">
        <v>693</v>
      </c>
    </row>
    <row r="26" spans="1:2" ht="15.75">
      <c r="A26" s="10" t="s">
        <v>661</v>
      </c>
      <c r="B26" s="357" t="s">
        <v>690</v>
      </c>
    </row>
    <row r="27" spans="1:2" ht="15.75">
      <c r="A27" s="10" t="s">
        <v>662</v>
      </c>
      <c r="B27" s="357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1008</v>
      </c>
      <c r="D12" s="138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.75">
      <c r="A13" s="76" t="s">
        <v>27</v>
      </c>
      <c r="B13" s="78" t="s">
        <v>28</v>
      </c>
      <c r="C13" s="138">
        <v>974</v>
      </c>
      <c r="D13" s="138">
        <v>1034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138</v>
      </c>
      <c r="D14" s="138">
        <v>336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297</v>
      </c>
      <c r="D15" s="138">
        <v>448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136</v>
      </c>
      <c r="D16" s="138">
        <v>162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114</v>
      </c>
      <c r="D17" s="138">
        <v>127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289</v>
      </c>
      <c r="D18" s="138">
        <v>264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34</v>
      </c>
      <c r="D19" s="138">
        <v>20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2990</v>
      </c>
      <c r="D20" s="376">
        <f>SUM(D12:D19)</f>
        <v>3399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1256</v>
      </c>
      <c r="H22" s="392">
        <f>SUM(H23:H25)</f>
        <v>1250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7">
        <v>1242</v>
      </c>
    </row>
    <row r="24" spans="1:13" ht="15.75">
      <c r="A24" s="76" t="s">
        <v>67</v>
      </c>
      <c r="B24" s="78" t="s">
        <v>68</v>
      </c>
      <c r="C24" s="138">
        <v>27</v>
      </c>
      <c r="D24" s="138">
        <v>46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17</v>
      </c>
      <c r="D25" s="138">
        <v>61</v>
      </c>
      <c r="E25" s="76" t="s">
        <v>73</v>
      </c>
      <c r="F25" s="80" t="s">
        <v>74</v>
      </c>
      <c r="G25" s="138">
        <v>14</v>
      </c>
      <c r="H25" s="137">
        <v>8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4" t="s">
        <v>77</v>
      </c>
      <c r="F26" s="82" t="s">
        <v>78</v>
      </c>
      <c r="G26" s="375">
        <f>G20+G21+G22</f>
        <v>1391</v>
      </c>
      <c r="H26" s="376">
        <f>H20+H21+H22</f>
        <v>1385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44</v>
      </c>
      <c r="D28" s="376">
        <f>SUM(D24:D27)</f>
        <v>107</v>
      </c>
      <c r="E28" s="143" t="s">
        <v>84</v>
      </c>
      <c r="F28" s="80" t="s">
        <v>85</v>
      </c>
      <c r="G28" s="373">
        <f>SUM(G29:G31)</f>
        <v>167</v>
      </c>
      <c r="H28" s="374">
        <f>SUM(H29:H31)</f>
        <v>134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167</v>
      </c>
      <c r="H29" s="137">
        <v>134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</v>
      </c>
      <c r="H32" s="137">
        <v>469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175</v>
      </c>
      <c r="H34" s="376">
        <f>H28+H32+H33</f>
        <v>603</v>
      </c>
    </row>
    <row r="35" spans="1:8" ht="15.7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6917</v>
      </c>
      <c r="H37" s="378">
        <f>H26+H18+H34</f>
        <v>7339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477">
        <v>1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26</v>
      </c>
      <c r="H49" s="138">
        <v>34</v>
      </c>
    </row>
    <row r="50" spans="1:8" ht="15.75">
      <c r="A50" s="76" t="s">
        <v>152</v>
      </c>
      <c r="B50" s="78" t="s">
        <v>153</v>
      </c>
      <c r="C50" s="138">
        <v>86</v>
      </c>
      <c r="D50" s="477">
        <v>86</v>
      </c>
      <c r="E50" s="142" t="s">
        <v>52</v>
      </c>
      <c r="F50" s="82" t="s">
        <v>154</v>
      </c>
      <c r="G50" s="373">
        <f>SUM(G44:G49)</f>
        <v>26</v>
      </c>
      <c r="H50" s="374">
        <f>SUM(H44:H49)</f>
        <v>34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86</v>
      </c>
      <c r="D52" s="376">
        <f>SUM(D48:D51)</f>
        <v>86</v>
      </c>
      <c r="E52" s="142" t="s">
        <v>158</v>
      </c>
      <c r="F52" s="82" t="s">
        <v>159</v>
      </c>
      <c r="G52" s="138">
        <v>0</v>
      </c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>
        <v>1</v>
      </c>
      <c r="D54" s="269">
        <v>3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219</v>
      </c>
      <c r="H55" s="138">
        <v>462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3122</v>
      </c>
      <c r="D56" s="380">
        <f>D20+D21+D22+D28+D33+D46+D52+D54+D55</f>
        <v>3596</v>
      </c>
      <c r="E56" s="87" t="s">
        <v>557</v>
      </c>
      <c r="F56" s="86" t="s">
        <v>172</v>
      </c>
      <c r="G56" s="377">
        <f>G50+G52+G53+G54+G55</f>
        <v>245</v>
      </c>
      <c r="H56" s="378">
        <f>H50+H52+H53+H54+H55</f>
        <v>496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1208</v>
      </c>
      <c r="D59" s="138">
        <v>1337</v>
      </c>
      <c r="E59" s="142" t="s">
        <v>180</v>
      </c>
      <c r="F59" s="276" t="s">
        <v>181</v>
      </c>
      <c r="G59" s="138">
        <v>0</v>
      </c>
      <c r="H59" s="137">
        <v>0</v>
      </c>
    </row>
    <row r="60" spans="1:13" ht="15.75">
      <c r="A60" s="76" t="s">
        <v>178</v>
      </c>
      <c r="B60" s="78" t="s">
        <v>179</v>
      </c>
      <c r="C60" s="138">
        <v>1359</v>
      </c>
      <c r="D60" s="138">
        <v>1716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25</v>
      </c>
      <c r="D61" s="138">
        <v>10</v>
      </c>
      <c r="E61" s="141" t="s">
        <v>188</v>
      </c>
      <c r="F61" s="80" t="s">
        <v>189</v>
      </c>
      <c r="G61" s="373">
        <f>SUM(G62:G68)</f>
        <v>456</v>
      </c>
      <c r="H61" s="374">
        <f>SUM(H62:H68)</f>
        <v>440</v>
      </c>
    </row>
    <row r="62" spans="1:13" ht="15.75">
      <c r="A62" s="76" t="s">
        <v>186</v>
      </c>
      <c r="B62" s="81" t="s">
        <v>187</v>
      </c>
      <c r="C62" s="138">
        <v>0</v>
      </c>
      <c r="D62" s="138">
        <v>1</v>
      </c>
      <c r="E62" s="141" t="s">
        <v>192</v>
      </c>
      <c r="F62" s="80" t="s">
        <v>193</v>
      </c>
      <c r="G62" s="138">
        <v>156</v>
      </c>
      <c r="H62" s="138">
        <v>140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>
        <v>0</v>
      </c>
      <c r="H63" s="138">
        <v>0</v>
      </c>
    </row>
    <row r="64" spans="1:13" ht="15.7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228</v>
      </c>
      <c r="H64" s="138">
        <v>222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2592</v>
      </c>
      <c r="D65" s="376">
        <f>SUM(D59:D64)</f>
        <v>3064</v>
      </c>
      <c r="E65" s="76" t="s">
        <v>201</v>
      </c>
      <c r="F65" s="80" t="s">
        <v>202</v>
      </c>
      <c r="G65" s="138">
        <v>0</v>
      </c>
      <c r="H65" s="138">
        <v>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2</v>
      </c>
      <c r="H66" s="138">
        <v>5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31</v>
      </c>
      <c r="H67" s="138">
        <v>32</v>
      </c>
    </row>
    <row r="68" spans="1:8" ht="15.7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39</v>
      </c>
      <c r="H68" s="138">
        <v>41</v>
      </c>
    </row>
    <row r="69" spans="1:8" ht="15.75">
      <c r="A69" s="76" t="s">
        <v>210</v>
      </c>
      <c r="B69" s="78" t="s">
        <v>211</v>
      </c>
      <c r="C69" s="138">
        <v>719</v>
      </c>
      <c r="D69" s="138">
        <v>686</v>
      </c>
      <c r="E69" s="142" t="s">
        <v>79</v>
      </c>
      <c r="F69" s="80" t="s">
        <v>216</v>
      </c>
      <c r="G69" s="138">
        <v>78</v>
      </c>
      <c r="H69" s="138">
        <v>84</v>
      </c>
    </row>
    <row r="70" spans="1:8" ht="15.75">
      <c r="A70" s="76" t="s">
        <v>214</v>
      </c>
      <c r="B70" s="78" t="s">
        <v>215</v>
      </c>
      <c r="C70" s="138">
        <v>0</v>
      </c>
      <c r="D70" s="138">
        <v>0</v>
      </c>
      <c r="E70" s="76" t="s">
        <v>219</v>
      </c>
      <c r="F70" s="80" t="s">
        <v>220</v>
      </c>
      <c r="G70" s="138">
        <v>191</v>
      </c>
      <c r="H70" s="138">
        <v>190</v>
      </c>
    </row>
    <row r="71" spans="1:8" ht="15.75">
      <c r="A71" s="76" t="s">
        <v>217</v>
      </c>
      <c r="B71" s="78" t="s">
        <v>218</v>
      </c>
      <c r="C71" s="138">
        <v>0</v>
      </c>
      <c r="D71" s="138">
        <v>0</v>
      </c>
      <c r="E71" s="264" t="s">
        <v>47</v>
      </c>
      <c r="F71" s="82" t="s">
        <v>223</v>
      </c>
      <c r="G71" s="375">
        <f>G59+G60+G61+G69+G70</f>
        <v>725</v>
      </c>
      <c r="H71" s="376">
        <f>H59+H60+H61+H69+H70</f>
        <v>714</v>
      </c>
    </row>
    <row r="72" spans="1:8" ht="15.75">
      <c r="A72" s="76" t="s">
        <v>221</v>
      </c>
      <c r="B72" s="78" t="s">
        <v>222</v>
      </c>
      <c r="C72" s="138">
        <v>18</v>
      </c>
      <c r="D72" s="138">
        <v>17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</v>
      </c>
      <c r="D73" s="138">
        <v>1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0</v>
      </c>
      <c r="D74" s="138"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99</v>
      </c>
      <c r="D75" s="138">
        <v>90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837</v>
      </c>
      <c r="D76" s="376">
        <f>SUM(D68:D75)</f>
        <v>794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35</v>
      </c>
      <c r="H77" s="268">
        <v>36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760</v>
      </c>
      <c r="H79" s="378">
        <f>H71+H73+H75+H77</f>
        <v>750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81</v>
      </c>
      <c r="D88" s="138">
        <v>79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1152</v>
      </c>
      <c r="D89" s="138">
        <v>1031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47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47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1233</v>
      </c>
      <c r="D92" s="376">
        <f>SUM(D88:D91)</f>
        <v>1110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138</v>
      </c>
      <c r="D93" s="477">
        <v>21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4800</v>
      </c>
      <c r="D94" s="380">
        <f>D65+D76+D85+D92+D93</f>
        <v>4989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7922</v>
      </c>
      <c r="D95" s="382">
        <f>D94+D56</f>
        <v>8585</v>
      </c>
      <c r="E95" s="169" t="s">
        <v>635</v>
      </c>
      <c r="F95" s="279" t="s">
        <v>268</v>
      </c>
      <c r="G95" s="381">
        <f>G37+G40+G56+G79</f>
        <v>7922</v>
      </c>
      <c r="H95" s="382">
        <f>H37+H40+H56+H79</f>
        <v>8585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0" t="s">
        <v>668</v>
      </c>
      <c r="B98" s="478">
        <f>pdeReportingDate</f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СТОЯНКА КУЗМАНОВА НЕДЕЛЧЕВА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81" t="s">
        <v>670</v>
      </c>
      <c r="C103" s="481"/>
      <c r="D103" s="481"/>
      <c r="E103" s="481"/>
      <c r="M103" s="85"/>
    </row>
    <row r="104" spans="1:5" ht="21.75" customHeight="1">
      <c r="A104" s="472"/>
      <c r="B104" s="481" t="s">
        <v>670</v>
      </c>
      <c r="C104" s="481"/>
      <c r="D104" s="481"/>
      <c r="E104" s="481"/>
    </row>
    <row r="105" spans="1:13" ht="21.75" customHeight="1">
      <c r="A105" s="472"/>
      <c r="B105" s="481" t="s">
        <v>670</v>
      </c>
      <c r="C105" s="481"/>
      <c r="D105" s="481"/>
      <c r="E105" s="481"/>
      <c r="M105" s="85"/>
    </row>
    <row r="106" spans="1:5" ht="21.75" customHeight="1">
      <c r="A106" s="472"/>
      <c r="B106" s="481" t="s">
        <v>670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2904</v>
      </c>
      <c r="D12" s="255">
        <v>3219</v>
      </c>
      <c r="E12" s="135" t="s">
        <v>277</v>
      </c>
      <c r="F12" s="180" t="s">
        <v>278</v>
      </c>
      <c r="G12" s="255">
        <v>5608</v>
      </c>
      <c r="H12" s="255">
        <v>6211</v>
      </c>
    </row>
    <row r="13" spans="1:8" ht="15.75">
      <c r="A13" s="135" t="s">
        <v>279</v>
      </c>
      <c r="B13" s="131" t="s">
        <v>280</v>
      </c>
      <c r="C13" s="255">
        <v>684</v>
      </c>
      <c r="D13" s="255">
        <v>597</v>
      </c>
      <c r="E13" s="135" t="s">
        <v>281</v>
      </c>
      <c r="F13" s="180" t="s">
        <v>282</v>
      </c>
      <c r="G13" s="255">
        <v>133</v>
      </c>
      <c r="H13" s="255">
        <v>60</v>
      </c>
    </row>
    <row r="14" spans="1:8" ht="15.75">
      <c r="A14" s="135" t="s">
        <v>283</v>
      </c>
      <c r="B14" s="131" t="s">
        <v>284</v>
      </c>
      <c r="C14" s="255">
        <v>651</v>
      </c>
      <c r="D14" s="255">
        <v>561</v>
      </c>
      <c r="E14" s="185" t="s">
        <v>285</v>
      </c>
      <c r="F14" s="180" t="s">
        <v>286</v>
      </c>
      <c r="G14" s="255">
        <v>185</v>
      </c>
      <c r="H14" s="255">
        <v>239</v>
      </c>
    </row>
    <row r="15" spans="1:8" ht="15.75">
      <c r="A15" s="135" t="s">
        <v>287</v>
      </c>
      <c r="B15" s="131" t="s">
        <v>288</v>
      </c>
      <c r="C15" s="255">
        <v>1440</v>
      </c>
      <c r="D15" s="255">
        <v>1378</v>
      </c>
      <c r="E15" s="185" t="s">
        <v>79</v>
      </c>
      <c r="F15" s="180" t="s">
        <v>289</v>
      </c>
      <c r="G15" s="255">
        <v>136</v>
      </c>
      <c r="H15" s="255">
        <v>157</v>
      </c>
    </row>
    <row r="16" spans="1:8" ht="15.75">
      <c r="A16" s="135" t="s">
        <v>290</v>
      </c>
      <c r="B16" s="131" t="s">
        <v>291</v>
      </c>
      <c r="C16" s="255">
        <v>225</v>
      </c>
      <c r="D16" s="255">
        <v>209</v>
      </c>
      <c r="E16" s="176" t="s">
        <v>52</v>
      </c>
      <c r="F16" s="204" t="s">
        <v>292</v>
      </c>
      <c r="G16" s="406">
        <f>SUM(G12:G15)</f>
        <v>6062</v>
      </c>
      <c r="H16" s="407">
        <f>SUM(H12:H15)</f>
        <v>6667</v>
      </c>
    </row>
    <row r="17" spans="1:8" ht="31.5">
      <c r="A17" s="135" t="s">
        <v>293</v>
      </c>
      <c r="B17" s="131" t="s">
        <v>294</v>
      </c>
      <c r="C17" s="255">
        <v>85</v>
      </c>
      <c r="D17" s="255">
        <v>72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171</v>
      </c>
      <c r="D18" s="255">
        <v>143</v>
      </c>
      <c r="E18" s="174" t="s">
        <v>297</v>
      </c>
      <c r="F18" s="178" t="s">
        <v>298</v>
      </c>
      <c r="G18" s="417">
        <v>243</v>
      </c>
      <c r="H18" s="417">
        <v>232</v>
      </c>
    </row>
    <row r="19" spans="1:8" ht="15.75">
      <c r="A19" s="135" t="s">
        <v>299</v>
      </c>
      <c r="B19" s="131" t="s">
        <v>300</v>
      </c>
      <c r="C19" s="255">
        <v>118</v>
      </c>
      <c r="D19" s="255">
        <v>176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v>0</v>
      </c>
      <c r="D20" s="255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>
        <v>0</v>
      </c>
      <c r="D21" s="255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6278</v>
      </c>
      <c r="D22" s="407">
        <f>SUM(D12:D18)+D19</f>
        <v>6355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3</v>
      </c>
      <c r="D25" s="255">
        <v>9</v>
      </c>
      <c r="E25" s="135" t="s">
        <v>318</v>
      </c>
      <c r="F25" s="177" t="s">
        <v>319</v>
      </c>
      <c r="G25" s="255"/>
      <c r="H25" s="255">
        <v>3</v>
      </c>
    </row>
    <row r="26" spans="1:8" ht="31.5">
      <c r="A26" s="135" t="s">
        <v>320</v>
      </c>
      <c r="B26" s="177" t="s">
        <v>321</v>
      </c>
      <c r="C26" s="255">
        <v>0</v>
      </c>
      <c r="D26" s="255">
        <v>0</v>
      </c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0</v>
      </c>
      <c r="D27" s="255">
        <v>2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3</v>
      </c>
    </row>
    <row r="28" spans="1:8" ht="15.75">
      <c r="A28" s="135" t="s">
        <v>79</v>
      </c>
      <c r="B28" s="177" t="s">
        <v>327</v>
      </c>
      <c r="C28" s="255">
        <v>15</v>
      </c>
      <c r="D28" s="255">
        <v>15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18</v>
      </c>
      <c r="D29" s="407">
        <f>SUM(D25:D28)</f>
        <v>26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6296</v>
      </c>
      <c r="D31" s="413">
        <f>D29+D22</f>
        <v>6381</v>
      </c>
      <c r="E31" s="191" t="s">
        <v>548</v>
      </c>
      <c r="F31" s="206" t="s">
        <v>331</v>
      </c>
      <c r="G31" s="193">
        <f>G16+G18+G27</f>
        <v>6305</v>
      </c>
      <c r="H31" s="194">
        <f>H16+H18+H27</f>
        <v>6902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</v>
      </c>
      <c r="D33" s="184">
        <f>IF((H31-D31)&gt;0,H31-D31,0)</f>
        <v>521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6296</v>
      </c>
      <c r="D36" s="415">
        <f>D31-D34+D35</f>
        <v>6381</v>
      </c>
      <c r="E36" s="202" t="s">
        <v>346</v>
      </c>
      <c r="F36" s="196" t="s">
        <v>347</v>
      </c>
      <c r="G36" s="207">
        <f>G35-G34+G31</f>
        <v>6305</v>
      </c>
      <c r="H36" s="208">
        <f>H35-H34+H31</f>
        <v>6902</v>
      </c>
    </row>
    <row r="37" spans="1:8" ht="15.75">
      <c r="A37" s="201" t="s">
        <v>348</v>
      </c>
      <c r="B37" s="171" t="s">
        <v>349</v>
      </c>
      <c r="C37" s="412">
        <f>IF((G36-C36)&gt;0,G36-C36,0)</f>
        <v>9</v>
      </c>
      <c r="D37" s="413">
        <f>IF((H36-D36)&gt;0,H36-D36,0)</f>
        <v>521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1</v>
      </c>
      <c r="D38" s="407">
        <f>D39+D40+D41</f>
        <v>52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>
        <v>1</v>
      </c>
      <c r="D39" s="255">
        <v>52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</v>
      </c>
      <c r="D42" s="184">
        <f>+IF((H36-D36-D38)&gt;0,H36-D36-D38,0)</f>
        <v>469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</v>
      </c>
      <c r="D44" s="208">
        <f>IF(H42=0,IF(D42-D43&gt;0,D42-D43+H43,0),IF(H42-H43&lt;0,H43-H42+D42,0))</f>
        <v>469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6305</v>
      </c>
      <c r="D45" s="409">
        <f>D36+D38+D42</f>
        <v>6902</v>
      </c>
      <c r="E45" s="210" t="s">
        <v>373</v>
      </c>
      <c r="F45" s="212" t="s">
        <v>374</v>
      </c>
      <c r="G45" s="408">
        <f>G42+G36</f>
        <v>6305</v>
      </c>
      <c r="H45" s="409">
        <f>H42+H36</f>
        <v>6902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669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0" t="s">
        <v>668</v>
      </c>
      <c r="B50" s="478">
        <f>pdeReportingDate</f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СТОЯНКА КУЗМАНОВА НЕДЕЛЧЕВА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81" t="s">
        <v>670</v>
      </c>
      <c r="C55" s="481"/>
      <c r="D55" s="481"/>
      <c r="E55" s="481"/>
      <c r="F55" s="352"/>
      <c r="G55" s="41"/>
      <c r="H55" s="39"/>
    </row>
    <row r="56" spans="1:8" ht="15.75" customHeight="1">
      <c r="A56" s="472"/>
      <c r="B56" s="481" t="s">
        <v>670</v>
      </c>
      <c r="C56" s="481"/>
      <c r="D56" s="481"/>
      <c r="E56" s="481"/>
      <c r="F56" s="352"/>
      <c r="G56" s="41"/>
      <c r="H56" s="39"/>
    </row>
    <row r="57" spans="1:8" ht="15.75" customHeight="1">
      <c r="A57" s="472"/>
      <c r="B57" s="481" t="s">
        <v>670</v>
      </c>
      <c r="C57" s="481"/>
      <c r="D57" s="481"/>
      <c r="E57" s="481"/>
      <c r="F57" s="352"/>
      <c r="G57" s="41"/>
      <c r="H57" s="39"/>
    </row>
    <row r="58" spans="1:8" ht="15.75" customHeight="1">
      <c r="A58" s="472"/>
      <c r="B58" s="481" t="s">
        <v>670</v>
      </c>
      <c r="C58" s="481"/>
      <c r="D58" s="481"/>
      <c r="E58" s="481"/>
      <c r="F58" s="352"/>
      <c r="G58" s="41"/>
      <c r="H58" s="39"/>
    </row>
    <row r="59" spans="1:8" ht="15.75">
      <c r="A59" s="472"/>
      <c r="B59" s="481"/>
      <c r="C59" s="481"/>
      <c r="D59" s="481"/>
      <c r="E59" s="481"/>
      <c r="F59" s="352"/>
      <c r="G59" s="41"/>
      <c r="H59" s="39"/>
    </row>
    <row r="60" spans="1:8" ht="15.75">
      <c r="A60" s="472"/>
      <c r="B60" s="481"/>
      <c r="C60" s="481"/>
      <c r="D60" s="481"/>
      <c r="E60" s="481"/>
      <c r="F60" s="352"/>
      <c r="G60" s="41"/>
      <c r="H60" s="39"/>
    </row>
    <row r="61" spans="1:8" ht="15.75">
      <c r="A61" s="472"/>
      <c r="B61" s="481"/>
      <c r="C61" s="481"/>
      <c r="D61" s="481"/>
      <c r="E61" s="481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6829</v>
      </c>
      <c r="D11" s="138">
        <v>7487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-4019</v>
      </c>
      <c r="D12" s="138">
        <v>-4226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-1697</v>
      </c>
      <c r="D14" s="138">
        <v>-1555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-424</v>
      </c>
      <c r="D15" s="138">
        <v>-381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</v>
      </c>
      <c r="D16" s="138">
        <v>-76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8">
        <v>-6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679</v>
      </c>
      <c r="D21" s="436">
        <f>SUM(D11:D20)</f>
        <v>1243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-154</v>
      </c>
      <c r="D23" s="138">
        <v>-401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8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8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8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0</v>
      </c>
      <c r="D27" s="138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8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8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8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8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8">
        <v>105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-154</v>
      </c>
      <c r="D33" s="436">
        <f>SUM(D23:D32)</f>
        <v>-296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8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8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500</v>
      </c>
      <c r="D37" s="138">
        <v>600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-503</v>
      </c>
      <c r="D38" s="138">
        <v>-606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0</v>
      </c>
      <c r="D39" s="138">
        <v>-10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8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-384</v>
      </c>
      <c r="D41" s="138">
        <v>-364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-15</v>
      </c>
      <c r="D42" s="138">
        <v>-13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-402</v>
      </c>
      <c r="D43" s="438">
        <f>SUM(D35:D42)</f>
        <v>-393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123</v>
      </c>
      <c r="D44" s="247">
        <f>D43+D33+D21</f>
        <v>554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1110</v>
      </c>
      <c r="D45" s="248">
        <v>556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1233</v>
      </c>
      <c r="D46" s="250">
        <f>D45+D44</f>
        <v>1110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СТОЯНКА КУЗМАНОВА НЕДЕЛЧЕВА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81" t="s">
        <v>670</v>
      </c>
      <c r="C59" s="481"/>
      <c r="D59" s="481"/>
      <c r="E59" s="481"/>
      <c r="F59" s="352"/>
      <c r="G59" s="41"/>
      <c r="H59" s="39"/>
    </row>
    <row r="60" spans="1:8" ht="15.75">
      <c r="A60" s="472"/>
      <c r="B60" s="481" t="s">
        <v>670</v>
      </c>
      <c r="C60" s="481"/>
      <c r="D60" s="481"/>
      <c r="E60" s="481"/>
      <c r="F60" s="352"/>
      <c r="G60" s="41"/>
      <c r="H60" s="39"/>
    </row>
    <row r="61" spans="1:8" ht="15.75">
      <c r="A61" s="472"/>
      <c r="B61" s="481" t="s">
        <v>670</v>
      </c>
      <c r="C61" s="481"/>
      <c r="D61" s="481"/>
      <c r="E61" s="481"/>
      <c r="F61" s="352"/>
      <c r="G61" s="41"/>
      <c r="H61" s="39"/>
    </row>
    <row r="62" spans="1:8" ht="15.75">
      <c r="A62" s="472"/>
      <c r="B62" s="481" t="s">
        <v>670</v>
      </c>
      <c r="C62" s="481"/>
      <c r="D62" s="481"/>
      <c r="E62" s="481"/>
      <c r="F62" s="352"/>
      <c r="G62" s="41"/>
      <c r="H62" s="39"/>
    </row>
    <row r="63" spans="1:8" ht="15.75">
      <c r="A63" s="472"/>
      <c r="B63" s="481"/>
      <c r="C63" s="481"/>
      <c r="D63" s="481"/>
      <c r="E63" s="481"/>
      <c r="F63" s="352"/>
      <c r="G63" s="41"/>
      <c r="H63" s="39"/>
    </row>
    <row r="64" spans="1:8" ht="15.75">
      <c r="A64" s="472"/>
      <c r="B64" s="481"/>
      <c r="C64" s="481"/>
      <c r="D64" s="481"/>
      <c r="E64" s="481"/>
      <c r="F64" s="352"/>
      <c r="G64" s="41"/>
      <c r="H64" s="39"/>
    </row>
    <row r="65" spans="1:8" ht="15.75">
      <c r="A65" s="472"/>
      <c r="B65" s="481"/>
      <c r="C65" s="481"/>
      <c r="D65" s="481"/>
      <c r="E65" s="481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90"/>
      <c r="B9" s="493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88" t="s">
        <v>458</v>
      </c>
      <c r="J9" s="488" t="s">
        <v>459</v>
      </c>
      <c r="K9" s="485"/>
      <c r="L9" s="485"/>
      <c r="M9" s="314" t="s">
        <v>549</v>
      </c>
      <c r="N9" s="310"/>
    </row>
    <row r="10" spans="1:14" s="311" customFormat="1" ht="31.5">
      <c r="A10" s="491"/>
      <c r="B10" s="494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8</v>
      </c>
      <c r="I13" s="362">
        <f>'1-Баланс'!H29+'1-Баланс'!H32</f>
        <v>603</v>
      </c>
      <c r="J13" s="362">
        <f>'1-Баланс'!H30+'1-Баланс'!H33</f>
        <v>0</v>
      </c>
      <c r="K13" s="363"/>
      <c r="L13" s="362">
        <f>SUM(C13:K13)</f>
        <v>7339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8</v>
      </c>
      <c r="I17" s="430">
        <f t="shared" si="2"/>
        <v>603</v>
      </c>
      <c r="J17" s="430">
        <f t="shared" si="2"/>
        <v>0</v>
      </c>
      <c r="K17" s="430">
        <f t="shared" si="2"/>
        <v>0</v>
      </c>
      <c r="L17" s="362">
        <f t="shared" si="1"/>
        <v>7339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8</v>
      </c>
      <c r="J18" s="362">
        <f>+'1-Баланс'!G33</f>
        <v>0</v>
      </c>
      <c r="K18" s="363"/>
      <c r="L18" s="362">
        <f t="shared" si="1"/>
        <v>8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-428</v>
      </c>
      <c r="J19" s="109">
        <f>J20+J21</f>
        <v>0</v>
      </c>
      <c r="K19" s="109">
        <f t="shared" si="3"/>
        <v>0</v>
      </c>
      <c r="L19" s="362">
        <f t="shared" si="1"/>
        <v>-428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>
        <v>-428</v>
      </c>
      <c r="J20" s="255"/>
      <c r="K20" s="255"/>
      <c r="L20" s="362">
        <f>SUM(C20:K20)</f>
        <v>-428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>
        <v>6</v>
      </c>
      <c r="I30" s="255">
        <v>-8</v>
      </c>
      <c r="J30" s="255"/>
      <c r="K30" s="255"/>
      <c r="L30" s="362">
        <f t="shared" si="1"/>
        <v>-2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14</v>
      </c>
      <c r="I31" s="430">
        <f t="shared" si="6"/>
        <v>175</v>
      </c>
      <c r="J31" s="430">
        <f t="shared" si="6"/>
        <v>0</v>
      </c>
      <c r="K31" s="430">
        <f t="shared" si="6"/>
        <v>0</v>
      </c>
      <c r="L31" s="362">
        <f t="shared" si="1"/>
        <v>6917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14</v>
      </c>
      <c r="I34" s="365">
        <f t="shared" si="7"/>
        <v>175</v>
      </c>
      <c r="J34" s="365">
        <f t="shared" si="7"/>
        <v>0</v>
      </c>
      <c r="K34" s="365">
        <f t="shared" si="7"/>
        <v>0</v>
      </c>
      <c r="L34" s="428">
        <f t="shared" si="1"/>
        <v>6917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0" t="s">
        <v>668</v>
      </c>
      <c r="B38" s="478">
        <f>pdeReportingDate</f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СТОЯНКА КУЗМАНОВА НЕДЕЛЧЕВА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81" t="s">
        <v>670</v>
      </c>
      <c r="C43" s="481"/>
      <c r="D43" s="481"/>
      <c r="E43" s="481"/>
      <c r="F43" s="352"/>
      <c r="G43" s="41"/>
      <c r="H43" s="39"/>
      <c r="M43" s="110"/>
    </row>
    <row r="44" spans="1:13" ht="15.75">
      <c r="A44" s="472"/>
      <c r="B44" s="481" t="s">
        <v>670</v>
      </c>
      <c r="C44" s="481"/>
      <c r="D44" s="481"/>
      <c r="E44" s="481"/>
      <c r="F44" s="352"/>
      <c r="G44" s="41"/>
      <c r="H44" s="39"/>
      <c r="M44" s="110"/>
    </row>
    <row r="45" spans="1:13" ht="15.75">
      <c r="A45" s="472"/>
      <c r="B45" s="481" t="s">
        <v>670</v>
      </c>
      <c r="C45" s="481"/>
      <c r="D45" s="481"/>
      <c r="E45" s="481"/>
      <c r="F45" s="352"/>
      <c r="G45" s="41"/>
      <c r="H45" s="39"/>
      <c r="M45" s="110"/>
    </row>
    <row r="46" spans="1:13" ht="15.75">
      <c r="A46" s="472"/>
      <c r="B46" s="481" t="s">
        <v>670</v>
      </c>
      <c r="C46" s="481"/>
      <c r="D46" s="481"/>
      <c r="E46" s="481"/>
      <c r="F46" s="352"/>
      <c r="G46" s="41"/>
      <c r="H46" s="39"/>
      <c r="M46" s="110"/>
    </row>
    <row r="47" spans="1:13" ht="15.75">
      <c r="A47" s="472"/>
      <c r="B47" s="481"/>
      <c r="C47" s="481"/>
      <c r="D47" s="481"/>
      <c r="E47" s="481"/>
      <c r="F47" s="352"/>
      <c r="G47" s="41"/>
      <c r="H47" s="39"/>
      <c r="M47" s="110"/>
    </row>
    <row r="48" spans="1:13" ht="15.75">
      <c r="A48" s="472"/>
      <c r="B48" s="481"/>
      <c r="C48" s="481"/>
      <c r="D48" s="481"/>
      <c r="E48" s="481"/>
      <c r="F48" s="352"/>
      <c r="G48" s="41"/>
      <c r="H48" s="39"/>
      <c r="M48" s="110"/>
    </row>
    <row r="49" spans="1:13" ht="15.75">
      <c r="A49" s="472"/>
      <c r="B49" s="481"/>
      <c r="C49" s="481"/>
      <c r="D49" s="481"/>
      <c r="E49" s="481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8:E48"/>
    <mergeCell ref="B42:H42"/>
    <mergeCell ref="A8:A10"/>
    <mergeCell ref="B8:B10"/>
    <mergeCell ref="C8:C10"/>
    <mergeCell ref="B43:E43"/>
    <mergeCell ref="B46:E46"/>
    <mergeCell ref="B47:E47"/>
    <mergeCell ref="B40:H40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5">
        <v>1</v>
      </c>
      <c r="B12" s="456"/>
      <c r="C12" s="79"/>
      <c r="D12" s="79"/>
      <c r="E12" s="79"/>
      <c r="F12" s="259">
        <f>C12-E12</f>
        <v>0</v>
      </c>
    </row>
    <row r="13" spans="1:6" ht="15.75">
      <c r="A13" s="455">
        <v>2</v>
      </c>
      <c r="B13" s="456"/>
      <c r="C13" s="79"/>
      <c r="D13" s="79"/>
      <c r="E13" s="79"/>
      <c r="F13" s="259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9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9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9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9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9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9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9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9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9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9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9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9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5">
        <v>1</v>
      </c>
      <c r="B29" s="456"/>
      <c r="C29" s="79"/>
      <c r="D29" s="79"/>
      <c r="E29" s="79"/>
      <c r="F29" s="259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9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9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9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9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9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9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9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9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9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9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9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9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9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5">
        <v>1</v>
      </c>
      <c r="B46" s="456"/>
      <c r="C46" s="79"/>
      <c r="D46" s="79"/>
      <c r="E46" s="79"/>
      <c r="F46" s="259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9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9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9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9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9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9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9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9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9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9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9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9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9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5">
        <v>1</v>
      </c>
      <c r="B63" s="456"/>
      <c r="C63" s="79"/>
      <c r="D63" s="79"/>
      <c r="E63" s="79"/>
      <c r="F63" s="259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9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9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9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9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9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9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9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9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9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9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9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9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9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5">
        <v>1</v>
      </c>
      <c r="B82" s="456"/>
      <c r="C82" s="79"/>
      <c r="D82" s="79"/>
      <c r="E82" s="79"/>
      <c r="F82" s="259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9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9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9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9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9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9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9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9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9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9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9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9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9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5">
        <v>1</v>
      </c>
      <c r="B99" s="456"/>
      <c r="C99" s="79"/>
      <c r="D99" s="79"/>
      <c r="E99" s="79"/>
      <c r="F99" s="259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9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9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9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9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9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9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9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9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9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9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9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9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5">
        <v>1</v>
      </c>
      <c r="B116" s="456"/>
      <c r="C116" s="79"/>
      <c r="D116" s="79"/>
      <c r="E116" s="79"/>
      <c r="F116" s="259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9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9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9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9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9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9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9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9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9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9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9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9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5">
        <v>1</v>
      </c>
      <c r="B133" s="456"/>
      <c r="C133" s="79"/>
      <c r="D133" s="79"/>
      <c r="E133" s="79"/>
      <c r="F133" s="259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9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9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9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9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9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9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9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9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9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9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9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9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0" t="s">
        <v>668</v>
      </c>
      <c r="B151" s="478">
        <f>pdeReportingDate</f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СТОЯНКА КУЗМАНОВА НЕДЕЛЧЕВА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81" t="s">
        <v>670</v>
      </c>
      <c r="C156" s="481"/>
      <c r="D156" s="481"/>
      <c r="E156" s="481"/>
      <c r="F156" s="352"/>
      <c r="G156" s="41"/>
      <c r="H156" s="39"/>
    </row>
    <row r="157" spans="1:8" ht="15.75">
      <c r="A157" s="472"/>
      <c r="B157" s="481" t="s">
        <v>670</v>
      </c>
      <c r="C157" s="481"/>
      <c r="D157" s="481"/>
      <c r="E157" s="481"/>
      <c r="F157" s="352"/>
      <c r="G157" s="41"/>
      <c r="H157" s="39"/>
    </row>
    <row r="158" spans="1:8" ht="15.75">
      <c r="A158" s="472"/>
      <c r="B158" s="481" t="s">
        <v>670</v>
      </c>
      <c r="C158" s="481"/>
      <c r="D158" s="481"/>
      <c r="E158" s="481"/>
      <c r="F158" s="352"/>
      <c r="G158" s="41"/>
      <c r="H158" s="39"/>
    </row>
    <row r="159" spans="1:8" ht="15.75">
      <c r="A159" s="472"/>
      <c r="B159" s="481" t="s">
        <v>670</v>
      </c>
      <c r="C159" s="481"/>
      <c r="D159" s="481"/>
      <c r="E159" s="481"/>
      <c r="F159" s="352"/>
      <c r="G159" s="41"/>
      <c r="H159" s="39"/>
    </row>
    <row r="160" spans="1:8" ht="15.75">
      <c r="A160" s="472"/>
      <c r="B160" s="481"/>
      <c r="C160" s="481"/>
      <c r="D160" s="481"/>
      <c r="E160" s="481"/>
      <c r="F160" s="352"/>
      <c r="G160" s="41"/>
      <c r="H160" s="39"/>
    </row>
    <row r="161" spans="1:8" ht="15.75">
      <c r="A161" s="472"/>
      <c r="B161" s="481"/>
      <c r="C161" s="481"/>
      <c r="D161" s="481"/>
      <c r="E161" s="481"/>
      <c r="F161" s="352"/>
      <c r="G161" s="41"/>
      <c r="H161" s="39"/>
    </row>
    <row r="162" spans="1:8" ht="15.75">
      <c r="A162" s="472"/>
      <c r="B162" s="481"/>
      <c r="C162" s="481"/>
      <c r="D162" s="481"/>
      <c r="E162" s="481"/>
      <c r="F162" s="352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01.01.2019 г. до 31.12.2019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7922</v>
      </c>
      <c r="D6" s="451">
        <f aca="true" t="shared" si="0" ref="D6:D15">C6-E6</f>
        <v>0</v>
      </c>
      <c r="E6" s="450">
        <f>'1-Баланс'!G95</f>
        <v>7922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6917</v>
      </c>
      <c r="D7" s="451">
        <f t="shared" si="0"/>
        <v>1566</v>
      </c>
      <c r="E7" s="450">
        <f>'1-Баланс'!G18</f>
        <v>5351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8</v>
      </c>
      <c r="D8" s="451">
        <f t="shared" si="0"/>
        <v>0</v>
      </c>
      <c r="E8" s="450">
        <f>ABS('2-Отчет за доходите'!C44)-ABS('2-Отчет за доходите'!G44)</f>
        <v>8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1110</v>
      </c>
      <c r="D9" s="451">
        <f t="shared" si="0"/>
        <v>0</v>
      </c>
      <c r="E9" s="450">
        <f>'3-Отчет за паричния поток'!C45</f>
        <v>1110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1233</v>
      </c>
      <c r="D10" s="451">
        <f t="shared" si="0"/>
        <v>0</v>
      </c>
      <c r="E10" s="450">
        <f>'3-Отчет за паричния поток'!C46</f>
        <v>1233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6917</v>
      </c>
      <c r="D11" s="451">
        <f t="shared" si="0"/>
        <v>0</v>
      </c>
      <c r="E11" s="450">
        <f>'4-Отчет за собствения капитал'!L34</f>
        <v>6917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0</v>
      </c>
      <c r="D12" s="451">
        <f t="shared" si="0"/>
        <v>0</v>
      </c>
      <c r="E12" s="450">
        <f>'Справка 5'!C27+'Справка 5'!C97</f>
        <v>0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1</v>
      </c>
      <c r="D15" s="451">
        <f t="shared" si="0"/>
        <v>1</v>
      </c>
      <c r="E15" s="450">
        <f>'Справка 5'!C148+'Справка 5'!C78</f>
        <v>0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0.0013196964698119432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0.001156570767673847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0.007960199004975124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0.001009845998485231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1.0014294790343075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6.315789473684211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2.723684210526316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1.6223684210526317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1.6223684210526317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1.077497333807323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0.7652108053521838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0.034208321697849764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0.14529420268902704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0.12686190355970717</v>
      </c>
    </row>
    <row r="21" spans="1:5" ht="15.75">
      <c r="A21" s="370">
        <v>15</v>
      </c>
      <c r="B21" s="368" t="s">
        <v>603</v>
      </c>
      <c r="C21" s="369" t="s">
        <v>604</v>
      </c>
      <c r="D21" s="454">
        <f>'2-Отчет за доходите'!C37+'2-Отчет за доходите'!C25</f>
        <v>12</v>
      </c>
      <c r="E21" s="474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0.0017348561515107706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0.10515463917525773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1.5158371040723981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.7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974</v>
      </c>
    </row>
    <row r="5" spans="1:8" ht="15.7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138</v>
      </c>
    </row>
    <row r="6" spans="1:8" ht="15.7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297</v>
      </c>
    </row>
    <row r="7" spans="1:8" ht="15.7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136</v>
      </c>
    </row>
    <row r="8" spans="1:8" ht="15.7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114</v>
      </c>
    </row>
    <row r="9" spans="1:8" ht="15.7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289</v>
      </c>
    </row>
    <row r="10" spans="1:8" ht="15.7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34</v>
      </c>
    </row>
    <row r="11" spans="1:8" ht="15.7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2990</v>
      </c>
    </row>
    <row r="12" spans="1:8" ht="15.7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27</v>
      </c>
    </row>
    <row r="15" spans="1:8" ht="15.7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17</v>
      </c>
    </row>
    <row r="16" spans="1:8" ht="15.7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44</v>
      </c>
    </row>
    <row r="19" spans="1:8" ht="15.7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86</v>
      </c>
    </row>
    <row r="37" spans="1:8" ht="15.7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86</v>
      </c>
    </row>
    <row r="39" spans="1:8" ht="15.7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</v>
      </c>
    </row>
    <row r="40" spans="1:8" ht="15.7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3122</v>
      </c>
    </row>
    <row r="42" spans="1:8" ht="15.7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1208</v>
      </c>
    </row>
    <row r="43" spans="1:8" ht="15.7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1359</v>
      </c>
    </row>
    <row r="44" spans="1:8" ht="15.7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25</v>
      </c>
    </row>
    <row r="45" spans="1:8" ht="15.7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2592</v>
      </c>
    </row>
    <row r="49" spans="1:8" ht="15.7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719</v>
      </c>
    </row>
    <row r="51" spans="1:8" ht="15.7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18</v>
      </c>
    </row>
    <row r="54" spans="1:8" ht="15.7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99</v>
      </c>
    </row>
    <row r="57" spans="1:8" ht="15.7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837</v>
      </c>
    </row>
    <row r="58" spans="1:8" ht="15.7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81</v>
      </c>
    </row>
    <row r="66" spans="1:8" ht="15.7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1152</v>
      </c>
    </row>
    <row r="67" spans="1:8" ht="15.7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1233</v>
      </c>
    </row>
    <row r="70" spans="1:8" ht="15.7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138</v>
      </c>
    </row>
    <row r="71" spans="1:8" ht="15.7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4800</v>
      </c>
    </row>
    <row r="72" spans="1:8" ht="15.7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7922</v>
      </c>
    </row>
    <row r="73" spans="1:8" ht="15.7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.7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.7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.7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1256</v>
      </c>
    </row>
    <row r="83" spans="1:8" ht="15.7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.7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</v>
      </c>
    </row>
    <row r="86" spans="1:8" ht="15.7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1391</v>
      </c>
    </row>
    <row r="87" spans="1:8" ht="15.7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167</v>
      </c>
    </row>
    <row r="88" spans="1:8" ht="15.7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167</v>
      </c>
    </row>
    <row r="89" spans="1:8" ht="15.7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</v>
      </c>
    </row>
    <row r="92" spans="1:8" ht="15.7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175</v>
      </c>
    </row>
    <row r="94" spans="1:8" ht="15.7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6917</v>
      </c>
    </row>
    <row r="95" spans="1:8" ht="15.7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26</v>
      </c>
    </row>
    <row r="102" spans="1:8" ht="15.7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</v>
      </c>
    </row>
    <row r="103" spans="1:8" ht="15.7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219</v>
      </c>
    </row>
    <row r="107" spans="1:8" ht="15.7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245</v>
      </c>
    </row>
    <row r="108" spans="1:8" ht="15.7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456</v>
      </c>
    </row>
    <row r="111" spans="1:8" ht="15.7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156</v>
      </c>
    </row>
    <row r="112" spans="1:8" ht="15.7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228</v>
      </c>
    </row>
    <row r="114" spans="1:8" ht="15.7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31</v>
      </c>
    </row>
    <row r="117" spans="1:8" ht="15.7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39</v>
      </c>
    </row>
    <row r="118" spans="1:8" ht="15.7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78</v>
      </c>
    </row>
    <row r="119" spans="1:8" ht="15.7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191</v>
      </c>
    </row>
    <row r="120" spans="1:8" ht="15.7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725</v>
      </c>
    </row>
    <row r="121" spans="1:8" ht="15.7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35</v>
      </c>
    </row>
    <row r="124" spans="1:8" ht="15.7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760</v>
      </c>
    </row>
    <row r="125" spans="1:8" ht="15.7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7922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2904</v>
      </c>
    </row>
    <row r="128" spans="1:8" ht="15.7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684</v>
      </c>
    </row>
    <row r="129" spans="1:8" ht="15.7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651</v>
      </c>
    </row>
    <row r="130" spans="1:8" ht="15.7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1440</v>
      </c>
    </row>
    <row r="131" spans="1:8" ht="15.7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225</v>
      </c>
    </row>
    <row r="132" spans="1:8" ht="15.7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85</v>
      </c>
    </row>
    <row r="133" spans="1:8" ht="15.7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171</v>
      </c>
    </row>
    <row r="134" spans="1:8" ht="15.7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118</v>
      </c>
    </row>
    <row r="135" spans="1:8" ht="15.7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6278</v>
      </c>
    </row>
    <row r="138" spans="1:8" ht="15.7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3</v>
      </c>
    </row>
    <row r="139" spans="1:8" ht="15.7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15</v>
      </c>
    </row>
    <row r="142" spans="1:8" ht="15.7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18</v>
      </c>
    </row>
    <row r="143" spans="1:8" ht="15.7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6296</v>
      </c>
    </row>
    <row r="144" spans="1:8" ht="15.7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9</v>
      </c>
    </row>
    <row r="145" spans="1:8" ht="15.7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6296</v>
      </c>
    </row>
    <row r="148" spans="1:8" ht="15.7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9</v>
      </c>
    </row>
    <row r="149" spans="1:8" ht="15.7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1</v>
      </c>
    </row>
    <row r="150" spans="1:8" ht="15.7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1</v>
      </c>
    </row>
    <row r="151" spans="1:8" ht="15.7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8</v>
      </c>
    </row>
    <row r="154" spans="1:8" ht="15.7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8</v>
      </c>
    </row>
    <row r="156" spans="1:8" ht="15.7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6305</v>
      </c>
    </row>
    <row r="157" spans="1:8" ht="15.7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5608</v>
      </c>
    </row>
    <row r="158" spans="1:8" ht="15.7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133</v>
      </c>
    </row>
    <row r="159" spans="1:8" ht="15.7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185</v>
      </c>
    </row>
    <row r="160" spans="1:8" ht="15.7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136</v>
      </c>
    </row>
    <row r="161" spans="1:8" ht="15.7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6062</v>
      </c>
    </row>
    <row r="162" spans="1:8" ht="15.7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243</v>
      </c>
    </row>
    <row r="163" spans="1:8" ht="15.7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6305</v>
      </c>
    </row>
    <row r="171" spans="1:8" ht="15.7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6305</v>
      </c>
    </row>
    <row r="175" spans="1:8" ht="15.7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6305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6829</v>
      </c>
    </row>
    <row r="182" spans="1:8" ht="15.7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-4019</v>
      </c>
    </row>
    <row r="183" spans="1:8" ht="15.7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-1697</v>
      </c>
    </row>
    <row r="185" spans="1:8" ht="15.7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-424</v>
      </c>
    </row>
    <row r="186" spans="1:8" ht="15.7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-3</v>
      </c>
    </row>
    <row r="187" spans="1:8" ht="15.7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-7</v>
      </c>
    </row>
    <row r="191" spans="1:8" ht="15.7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679</v>
      </c>
    </row>
    <row r="192" spans="1:8" ht="15.7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-154</v>
      </c>
    </row>
    <row r="193" spans="1:8" ht="15.7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-154</v>
      </c>
    </row>
    <row r="203" spans="1:8" ht="15.7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500</v>
      </c>
    </row>
    <row r="206" spans="1:8" ht="15.7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-503</v>
      </c>
    </row>
    <row r="207" spans="1:8" ht="15.7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-384</v>
      </c>
    </row>
    <row r="210" spans="1:8" ht="15.7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-15</v>
      </c>
    </row>
    <row r="211" spans="1:8" ht="15.7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-402</v>
      </c>
    </row>
    <row r="212" spans="1:8" ht="15.7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43830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123</v>
      </c>
    </row>
    <row r="213" spans="1:8" ht="15.7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43830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1110</v>
      </c>
    </row>
    <row r="214" spans="1:8" ht="15.7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43830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1233</v>
      </c>
    </row>
    <row r="215" spans="1:8" ht="15.7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43830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43830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43830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.7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43830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43830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43830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43830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.7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43830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43830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43830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43830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43830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43830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43830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43830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43830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43830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43830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43830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43830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43830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.7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43830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43830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43830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.7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43830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43830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43830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43830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43830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43830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43830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43830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43830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43830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43830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43830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43830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43830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43830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43830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43830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43830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43830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43830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43830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43830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43830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.7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43830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43830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43830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43830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.7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43830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43830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43830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43830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43830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43830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43830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43830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43830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43830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43830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43830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43830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43830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.7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43830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43830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43830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.7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43830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.7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43830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43830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43830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43830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.7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43830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43830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43830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43830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43830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43830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43830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43830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43830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43830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43830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43830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43830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43830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.7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43830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43830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43830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.7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43830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43830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43830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43830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43830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43830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43830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43830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43830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43830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43830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43830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43830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43830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43830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43830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43830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43830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43830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43830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43830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43830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43830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8</v>
      </c>
    </row>
    <row r="329" spans="1:8" ht="15.7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43830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43830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43830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43830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8</v>
      </c>
    </row>
    <row r="333" spans="1:8" ht="15.7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43830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43830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43830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43830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43830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43830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43830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43830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43830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43830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43830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43830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43830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6</v>
      </c>
    </row>
    <row r="346" spans="1:8" ht="15.7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43830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14</v>
      </c>
    </row>
    <row r="347" spans="1:8" ht="15.7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43830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43830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43830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14</v>
      </c>
    </row>
    <row r="350" spans="1:8" ht="15.7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43830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603</v>
      </c>
    </row>
    <row r="351" spans="1:8" ht="15.7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43830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43830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43830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43830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603</v>
      </c>
    </row>
    <row r="355" spans="1:8" ht="15.7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43830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8</v>
      </c>
    </row>
    <row r="356" spans="1:8" ht="15.7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43830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-428</v>
      </c>
    </row>
    <row r="357" spans="1:8" ht="15.7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43830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-428</v>
      </c>
    </row>
    <row r="358" spans="1:8" ht="15.7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43830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43830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43830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43830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43830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43830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43830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43830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43830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43830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-8</v>
      </c>
    </row>
    <row r="368" spans="1:8" ht="15.7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43830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175</v>
      </c>
    </row>
    <row r="369" spans="1:8" ht="15.7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43830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43830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43830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175</v>
      </c>
    </row>
    <row r="372" spans="1:8" ht="15.7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43830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43830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43830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43830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43830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43830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43830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43830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43830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43830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43830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43830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43830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43830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43830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43830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43830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43830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43830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43830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43830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43830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43830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43830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43830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43830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43830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43830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43830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43830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43830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43830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43830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43830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43830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43830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43830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43830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43830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43830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43830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43830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43830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43830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43830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7339</v>
      </c>
    </row>
    <row r="417" spans="1:8" ht="15.7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43830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43830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43830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43830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7339</v>
      </c>
    </row>
    <row r="421" spans="1:8" ht="15.7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43830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8</v>
      </c>
    </row>
    <row r="422" spans="1:8" ht="15.7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43830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-428</v>
      </c>
    </row>
    <row r="423" spans="1:8" ht="15.7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43830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-428</v>
      </c>
    </row>
    <row r="424" spans="1:8" ht="15.7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43830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43830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43830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43830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43830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43830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43830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43830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43830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43830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-2</v>
      </c>
    </row>
    <row r="434" spans="1:8" ht="15.7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43830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6917</v>
      </c>
    </row>
    <row r="435" spans="1:8" ht="15.7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43830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43830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43830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6917</v>
      </c>
    </row>
    <row r="438" spans="1:8" ht="15.7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43830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43830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43830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43830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43830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43830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43830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43830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43830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43830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43830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43830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43830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43830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43830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43830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43830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43830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43830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43830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43830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43830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43830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43830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43830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43830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43830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43830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43830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43830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43830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43830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43830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43830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43830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43830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43830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43830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43830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43830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43830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43830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43830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43830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43830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43830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43830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43830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43830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43830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43830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43830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43830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43830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43830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43830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43830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43830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43830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43830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43830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2020-01-29T10:21:57Z</cp:lastPrinted>
  <dcterms:created xsi:type="dcterms:W3CDTF">2006-09-16T00:00:00Z</dcterms:created>
  <dcterms:modified xsi:type="dcterms:W3CDTF">2020-01-29T12:57:14Z</dcterms:modified>
  <cp:category/>
  <cp:version/>
  <cp:contentType/>
  <cp:contentStatus/>
</cp:coreProperties>
</file>