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868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'!$B$1:$G$81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<sst xmlns="http://schemas.openxmlformats.org/spreadsheetml/2006/main" count="628" uniqueCount="452">
  <si>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</si>
  <si>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</si>
  <si>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</si>
  <si>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</si>
  <si>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</si>
  <si>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</si>
  <si>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</si>
  <si>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</si>
  <si>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</si>
  <si>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</si>
  <si>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</si>
  <si>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</si>
  <si>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</si>
  <si>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</si>
  <si>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</si>
  <si>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</si>
  <si>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</si>
  <si>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</si>
  <si>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</si>
  <si>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</si>
  <si>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</si>
  <si>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</si>
  <si>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</si>
  <si>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</si>
  <si>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</si>
  <si>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</si>
  <si>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</si>
  <si>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</si>
  <si>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</si>
  <si>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</si>
  <si>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</si>
  <si>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</si>
  <si>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</si>
  <si>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</si>
  <si>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</si>
  <si>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</si>
  <si>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</si>
  <si>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</si>
  <si>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</si>
  <si>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</si>
  <si>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</si>
  <si>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</si>
  <si>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</si>
  <si>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</si>
  <si>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</si>
  <si>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</si>
  <si>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</si>
  <si>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</si>
  <si>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</si>
  <si>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</si>
  <si>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</si>
  <si>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</si>
  <si>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</si>
  <si>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</si>
  <si>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</si>
  <si>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</si>
  <si>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</si>
  <si>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</si>
  <si>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</si>
  <si>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</si>
  <si>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</si>
  <si>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</si>
  <si>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</si>
  <si>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</si>
  <si>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</si>
  <si>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</si>
  <si>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</si>
  <si>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</si>
  <si>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</si>
  <si>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</si>
  <si>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</si>
  <si>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</si>
  <si>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</si>
  <si>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</si>
  <si>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</si>
  <si>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</si>
  <si>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</si>
  <si>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</si>
  <si>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</si>
  <si>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</si>
  <si>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</si>
  <si>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</si>
  <si>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</si>
  <si>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</si>
  <si>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</si>
  <si>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</si>
  <si>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</si>
  <si>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</si>
  <si>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</si>
  <si>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</si>
  <si>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</si>
  <si>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</si>
  <si>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</si>
  <si>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</si>
  <si>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</si>
  <si>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</si>
  <si>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</si>
  <si>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</si>
  <si>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</si>
  <si>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</si>
  <si>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</si>
  <si>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</si>
  <si>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</si>
  <si>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</si>
  <si>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</si>
  <si>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</si>
  <si>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</si>
  <si>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</si>
  <si>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</si>
  <si>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</si>
  <si>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</si>
  <si>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</si>
  <si>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</si>
  <si>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</si>
  <si>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</si>
  <si>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</si>
  <si>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</si>
  <si>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</si>
  <si>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</si>
  <si>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</si>
  <si>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</si>
  <si>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</si>
  <si>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</si>
  <si>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</si>
  <si>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</si>
  <si>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</si>
  <si>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</si>
  <si>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</si>
  <si>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</si>
  <si>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</si>
  <si>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</si>
  <si>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</si>
  <si>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</si>
  <si>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</si>
  <si>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</si>
  <si>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</si>
  <si>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</si>
  <si>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</si>
  <si>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</si>
  <si>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</si>
  <si>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</si>
  <si>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</si>
  <si>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</si>
  <si>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</si>
  <si>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</si>
  <si>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</si>
  <si>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</si>
  <si>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</si>
  <si>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</si>
  <si>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</si>
  <si>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</si>
  <si>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</si>
  <si>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</si>
  <si>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</si>
  <si>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</si>
  <si>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</si>
  <si>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</si>
  <si>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</si>
  <si>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</si>
  <si>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</si>
  <si>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</si>
  <si>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</si>
  <si>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</si>
  <si>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</si>
  <si>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</si>
  <si>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</si>
  <si>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</si>
  <si>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</si>
  <si>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</si>
  <si>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</si>
  <si>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</si>
  <si>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</si>
  <si>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</si>
  <si>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</si>
  <si>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</si>
  <si>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</si>
  <si>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</si>
  <si>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</si>
  <si>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</si>
  <si>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</si>
  <si>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</si>
  <si>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</si>
  <si>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</si>
  <si>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</si>
  <si>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</si>
  <si>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</si>
  <si>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</si>
  <si>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</si>
  <si>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</si>
  <si>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</si>
  <si>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</si>
  <si>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</si>
  <si>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</si>
  <si>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</si>
  <si>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</si>
  <si>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</si>
  <si>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</si>
  <si>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</si>
  <si>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</si>
  <si>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</si>
  <si>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</si>
  <si>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</si>
  <si>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</si>
  <si>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</si>
  <si>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</si>
  <si>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</si>
  <si>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</si>
  <si>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</si>
  <si>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</si>
  <si>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</si>
  <si>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</si>
  <si>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</si>
  <si>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</si>
  <si>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</si>
  <si>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</si>
  <si>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</si>
  <si>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</si>
  <si>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</si>
  <si>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</si>
  <si>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</si>
  <si>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</si>
  <si>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</si>
  <si>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</si>
  <si>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</si>
  <si>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</si>
  <si>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</si>
  <si>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</si>
  <si>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</si>
  <si>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</si>
  <si>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</si>
  <si>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</si>
  <si>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</si>
  <si>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</si>
  <si>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</si>
  <si>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</si>
  <si>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</si>
  <si>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</si>
  <si>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</si>
  <si>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</si>
  <si>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</si>
  <si>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</si>
  <si>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</si>
  <si>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</si>
  <si>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</si>
  <si>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</si>
  <si>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</si>
  <si>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</si>
  <si>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</si>
  <si>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</si>
  <si>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</si>
  <si>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</si>
  <si>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</si>
  <si>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</si>
  <si>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</si>
  <si>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</si>
  <si>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</si>
  <si>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</si>
  <si>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</si>
  <si>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</si>
  <si>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</si>
  <si>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</si>
  <si>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</si>
  <si>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</si>
  <si>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</si>
  <si>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</si>
  <si>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</si>
  <si>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</si>
  <si>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</si>
  <si>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</si>
  <si>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</si>
  <si>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</si>
  <si>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</si>
  <si>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</si>
  <si>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</si>
  <si>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</si>
  <si>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</si>
  <si>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</si>
  <si>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</si>
  <si>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</si>
  <si>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</si>
  <si>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</si>
  <si>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</si>
  <si>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</si>
  <si>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</si>
  <si>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</si>
  <si>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</si>
  <si>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</si>
  <si>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</si>
  <si>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</si>
  <si>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</si>
  <si>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</si>
  <si>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</si>
  <si>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</si>
  <si>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</si>
  <si>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</si>
  <si>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</si>
  <si>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</si>
  <si>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</si>
  <si>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</si>
  <si>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</si>
  <si>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</si>
  <si>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</si>
  <si>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</si>
  <si>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</si>
  <si>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</si>
  <si>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</si>
  <si>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</si>
  <si>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</si>
  <si>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</si>
  <si>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</si>
  <si>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</si>
  <si>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</si>
  <si>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</si>
  <si>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</si>
  <si>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</si>
  <si>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</si>
  <si>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</si>
  <si>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</si>
  <si>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</si>
  <si>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</si>
  <si>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</si>
  <si>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</si>
  <si>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</si>
  <si>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</si>
  <si>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</si>
  <si>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</si>
  <si>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</si>
  <si>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</si>
  <si>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</si>
  <si>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</si>
  <si>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</si>
  <si>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</si>
  <si>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</si>
  <si>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</si>
  <si>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</si>
  <si>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</si>
  <si>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</si>
  <si>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</si>
  <si>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</si>
  <si>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</si>
  <si>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</si>
  <si>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</si>
  <si>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</si>
  <si>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</si>
  <si>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</si>
  <si>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</si>
  <si>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</si>
  <si>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</si>
  <si>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</si>
  <si>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</si>
  <si>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</si>
  <si>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</si>
  <si>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</si>
  <si>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</si>
  <si>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</si>
  <si>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</si>
  <si>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</si>
  <si>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</si>
  <si>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</si>
  <si>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</si>
  <si>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</si>
  <si>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</si>
  <si>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</si>
  <si>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</si>
  <si>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</si>
  <si>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</si>
  <si>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</si>
  <si>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</si>
  <si>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</si>
  <si>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</si>
  <si>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</si>
  <si>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</si>
  <si>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</si>
  <si>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</si>
  <si>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</si>
  <si>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</si>
  <si>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</si>
  <si>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</si>
  <si>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</si>
  <si>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</si>
  <si>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</si>
  <si>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</si>
  <si>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</si>
  <si>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</si>
  <si>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</si>
  <si>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</si>
  <si>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</si>
  <si>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</si>
  <si>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</si>
  <si>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</si>
  <si>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</si>
  <si>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</si>
  <si>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</si>
  <si>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</si>
  <si>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</si>
  <si>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</si>
  <si>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</si>
  <si>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</si>
  <si>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</si>
  <si>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</si>
  <si>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</si>
  <si>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</si>
  <si>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</si>
  <si>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</si>
  <si>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</si>
  <si>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</si>
  <si>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</si>
  <si>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</si>
  <si>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</si>
  <si>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</si>
  <si>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</si>
  <si>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</si>
  <si>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</si>
  <si>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</si>
  <si>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</si>
  <si>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</si>
  <si>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</si>
  <si>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</si>
  <si>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</si>
  <si>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</si>
  <si>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</si>
  <si>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</si>
  <si>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</si>
  <si>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</si>
  <si>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</si>
  <si>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</si>
  <si>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Нетекущи пасиви</t>
  </si>
  <si>
    <t>Финансирания</t>
  </si>
  <si>
    <t>Парични потоци от инвестицинна дейност</t>
  </si>
  <si>
    <t>Покупка на дълготрайни активи</t>
  </si>
  <si>
    <t>Приходи от финансирания</t>
  </si>
  <si>
    <t>С. Видев</t>
  </si>
  <si>
    <t>/С. Видев/</t>
  </si>
  <si>
    <t>Други нетекущи задължения</t>
  </si>
  <si>
    <t xml:space="preserve">Други текущи </t>
  </si>
  <si>
    <t>-</t>
  </si>
  <si>
    <t>Други изменения</t>
  </si>
  <si>
    <t xml:space="preserve"> 2017 BGN'000</t>
  </si>
  <si>
    <t>Остатък на 31 декември 2016 година</t>
  </si>
  <si>
    <t>Промени в собствения капитал за 2017 година</t>
  </si>
  <si>
    <t>към  31.03.2018г.</t>
  </si>
  <si>
    <t xml:space="preserve"> 2018 BGN'000</t>
  </si>
  <si>
    <t>2017 BGN'000</t>
  </si>
  <si>
    <t>към 31.03.2018 г.</t>
  </si>
  <si>
    <t xml:space="preserve"> 2018   BGN'000</t>
  </si>
  <si>
    <t xml:space="preserve"> 2017             BGN'000</t>
  </si>
  <si>
    <t>СПРАВКА ЗА ДЪЛГОТРАЙНИТЕ (ДЪЛГОСРОЧНИТЕ) АКТИВИ към 31.03.2018г.</t>
  </si>
  <si>
    <t>СПРАВКА ЗА ВЗЕМАНИЯТА, ЗАДЪЛЖЕНИЯТА И ПРОВИЗИИТЕ към 31.03.2018г.</t>
  </si>
  <si>
    <t>Преизчислен остатък към 01.01.2017 година</t>
  </si>
  <si>
    <t>Остатък на 31 декември 2017 година</t>
  </si>
  <si>
    <t>Промени в собствения капитал за 2018 година</t>
  </si>
  <si>
    <t>Остатък към 31.03.2018 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</si>
</sst>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  <numFmt numFmtId="175" formatCode="_(* #,##0_);_(* \(#,##0\);_(* &quot; &quot;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Accounting"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172" fontId="6" fillId="0" borderId="0" xfId="5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5" fillId="0" borderId="0" xfId="55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55" applyFont="1" applyFill="1" applyBorder="1" applyAlignment="1">
      <alignment vertical="center"/>
      <protection/>
    </xf>
    <xf numFmtId="0" fontId="12" fillId="0" borderId="0" xfId="55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49" fontId="14" fillId="0" borderId="0" xfId="57" applyNumberFormat="1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 quotePrefix="1">
      <alignment horizontal="center" vertical="center"/>
      <protection/>
    </xf>
    <xf numFmtId="0" fontId="6" fillId="0" borderId="0" xfId="56" applyFont="1" applyFill="1">
      <alignment/>
      <protection/>
    </xf>
    <xf numFmtId="172" fontId="6" fillId="0" borderId="0" xfId="56" applyNumberFormat="1" applyFont="1" applyFill="1" applyBorder="1">
      <alignment/>
      <protection/>
    </xf>
    <xf numFmtId="172" fontId="6" fillId="0" borderId="0" xfId="56" applyNumberFormat="1" applyFont="1" applyFill="1">
      <alignment/>
      <protection/>
    </xf>
    <xf numFmtId="0" fontId="14" fillId="0" borderId="0" xfId="56" applyFont="1" applyFill="1" applyBorder="1" applyAlignment="1">
      <alignment vertical="top" wrapText="1"/>
      <protection/>
    </xf>
    <xf numFmtId="0" fontId="16" fillId="0" borderId="0" xfId="56" applyFont="1" applyFill="1" applyBorder="1" applyAlignment="1">
      <alignment vertical="top" wrapText="1"/>
      <protection/>
    </xf>
    <xf numFmtId="0" fontId="7" fillId="0" borderId="0" xfId="56" applyFont="1" applyFill="1">
      <alignment/>
      <protection/>
    </xf>
    <xf numFmtId="172" fontId="7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172" fontId="7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7" fillId="0" borderId="0" xfId="56" applyFont="1" applyFill="1">
      <alignment/>
      <protection/>
    </xf>
    <xf numFmtId="172" fontId="6" fillId="0" borderId="0" xfId="56" applyNumberFormat="1" applyFont="1" applyFill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2" fontId="6" fillId="32" borderId="0" xfId="0" applyNumberFormat="1" applyFont="1" applyFill="1" applyBorder="1" applyAlignment="1">
      <alignment horizontal="right"/>
    </xf>
    <xf numFmtId="172" fontId="13" fillId="32" borderId="0" xfId="57" applyNumberFormat="1" applyFont="1" applyFill="1" applyBorder="1" applyAlignment="1">
      <alignment horizontal="center" vertical="center" wrapText="1"/>
      <protection/>
    </xf>
    <xf numFmtId="172" fontId="4" fillId="32" borderId="0" xfId="0" applyNumberFormat="1" applyFont="1" applyFill="1" applyBorder="1" applyAlignment="1">
      <alignment horizontal="right" vertical="center" wrapText="1"/>
    </xf>
    <xf numFmtId="0" fontId="14" fillId="32" borderId="0" xfId="56" applyFont="1" applyFill="1" applyBorder="1" applyAlignment="1">
      <alignment vertical="top" wrapText="1"/>
      <protection/>
    </xf>
    <xf numFmtId="172" fontId="7" fillId="32" borderId="0" xfId="56" applyNumberFormat="1" applyFont="1" applyFill="1" applyBorder="1" applyAlignment="1">
      <alignment horizontal="right"/>
      <protection/>
    </xf>
    <xf numFmtId="172" fontId="6" fillId="32" borderId="0" xfId="56" applyNumberFormat="1" applyFont="1" applyFill="1" applyBorder="1">
      <alignment/>
      <protection/>
    </xf>
    <xf numFmtId="172" fontId="6" fillId="32" borderId="0" xfId="56" applyNumberFormat="1" applyFont="1" applyFill="1" applyBorder="1" applyAlignment="1">
      <alignment horizontal="right"/>
      <protection/>
    </xf>
    <xf numFmtId="0" fontId="11" fillId="32" borderId="0" xfId="56" applyFont="1" applyFill="1" applyBorder="1" applyAlignment="1">
      <alignment horizontal="left" wrapText="1"/>
      <protection/>
    </xf>
    <xf numFmtId="0" fontId="11" fillId="32" borderId="0" xfId="56" applyFont="1" applyFill="1" applyBorder="1">
      <alignment/>
      <protection/>
    </xf>
    <xf numFmtId="0" fontId="7" fillId="32" borderId="0" xfId="55" applyFont="1" applyFill="1" applyBorder="1" applyAlignment="1">
      <alignment horizontal="left" vertical="center"/>
      <protection/>
    </xf>
    <xf numFmtId="0" fontId="4" fillId="3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172" fontId="4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wrapText="1"/>
      <protection/>
    </xf>
    <xf numFmtId="172" fontId="11" fillId="3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0" fontId="9" fillId="0" borderId="0" xfId="55" applyFont="1" applyFill="1" applyBorder="1" applyAlignment="1">
      <alignment vertical="center"/>
      <protection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left" vertical="center"/>
      <protection/>
    </xf>
    <xf numFmtId="0" fontId="16" fillId="0" borderId="0" xfId="55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/>
    </xf>
    <xf numFmtId="172" fontId="4" fillId="32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55" applyFont="1" applyFill="1" applyBorder="1" applyAlignment="1">
      <alignment vertical="center"/>
      <protection/>
    </xf>
    <xf numFmtId="49" fontId="19" fillId="0" borderId="0" xfId="55" applyNumberFormat="1" applyFont="1" applyFill="1" applyBorder="1" applyAlignment="1">
      <alignment horizontal="right" vertical="center"/>
      <protection/>
    </xf>
    <xf numFmtId="0" fontId="20" fillId="0" borderId="0" xfId="55" applyFont="1" applyFill="1" applyBorder="1" applyAlignment="1">
      <alignment vertical="center"/>
      <protection/>
    </xf>
    <xf numFmtId="0" fontId="6" fillId="32" borderId="0" xfId="56" applyFont="1" applyFill="1">
      <alignment/>
      <protection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24" fillId="0" borderId="0" xfId="56" applyFont="1" applyFill="1" applyBorder="1" applyAlignment="1" applyProtection="1">
      <alignment vertical="top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wrapText="1"/>
      <protection/>
    </xf>
    <xf numFmtId="0" fontId="16" fillId="0" borderId="0" xfId="0" applyFont="1" applyFill="1" applyBorder="1" applyAlignment="1">
      <alignment/>
    </xf>
    <xf numFmtId="49" fontId="9" fillId="0" borderId="0" xfId="55" applyNumberFormat="1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wrapText="1"/>
      <protection/>
    </xf>
    <xf numFmtId="0" fontId="16" fillId="0" borderId="0" xfId="56" applyFont="1" applyFill="1" applyBorder="1" applyAlignment="1">
      <alignment vertical="top"/>
      <protection/>
    </xf>
    <xf numFmtId="0" fontId="19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172" fontId="6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11" fillId="32" borderId="0" xfId="55" applyFont="1" applyFill="1" applyBorder="1" applyAlignment="1">
      <alignment horizontal="left" vertical="center"/>
      <protection/>
    </xf>
    <xf numFmtId="0" fontId="4" fillId="0" borderId="0" xfId="57" applyNumberFormat="1" applyFont="1" applyFill="1" applyBorder="1" applyAlignment="1" applyProtection="1">
      <alignment vertical="top"/>
      <protection/>
    </xf>
    <xf numFmtId="0" fontId="4" fillId="0" borderId="0" xfId="57" applyNumberFormat="1" applyFont="1" applyFill="1" applyBorder="1" applyAlignment="1" applyProtection="1">
      <alignment vertical="top"/>
      <protection locked="0"/>
    </xf>
    <xf numFmtId="0" fontId="9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/>
    </xf>
    <xf numFmtId="0" fontId="9" fillId="0" borderId="0" xfId="57" applyNumberFormat="1" applyFont="1" applyFill="1" applyBorder="1" applyAlignment="1" applyProtection="1">
      <alignment vertical="top"/>
      <protection locked="0"/>
    </xf>
    <xf numFmtId="0" fontId="11" fillId="32" borderId="0" xfId="0" applyFont="1" applyFill="1" applyBorder="1" applyAlignment="1">
      <alignment horizontal="right"/>
    </xf>
    <xf numFmtId="0" fontId="11" fillId="0" borderId="0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32" borderId="0" xfId="57" applyNumberFormat="1" applyFont="1" applyFill="1" applyBorder="1" applyAlignment="1" applyProtection="1">
      <alignment vertical="center"/>
      <protection/>
    </xf>
    <xf numFmtId="174" fontId="4" fillId="0" borderId="0" xfId="57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 horizontal="right"/>
    </xf>
    <xf numFmtId="0" fontId="12" fillId="0" borderId="0" xfId="55" applyFont="1" applyFill="1" applyBorder="1" applyAlignment="1" quotePrefix="1">
      <alignment horizontal="left"/>
      <protection/>
    </xf>
    <xf numFmtId="0" fontId="12" fillId="0" borderId="0" xfId="57" applyNumberFormat="1" applyFont="1" applyFill="1" applyBorder="1" applyAlignment="1" applyProtection="1" quotePrefix="1">
      <alignment horizontal="right" vertical="top"/>
      <protection/>
    </xf>
    <xf numFmtId="0" fontId="12" fillId="0" borderId="0" xfId="57" applyNumberFormat="1" applyFont="1" applyFill="1" applyBorder="1" applyAlignment="1" applyProtection="1">
      <alignment vertical="top"/>
      <protection/>
    </xf>
    <xf numFmtId="0" fontId="4" fillId="0" borderId="0" xfId="57" applyFont="1" applyFill="1" applyAlignment="1">
      <alignment horizontal="left"/>
      <protection/>
    </xf>
    <xf numFmtId="0" fontId="11" fillId="0" borderId="0" xfId="57" applyNumberFormat="1" applyFont="1" applyFill="1" applyBorder="1" applyAlignment="1" applyProtection="1">
      <alignment vertical="top"/>
      <protection locked="0"/>
    </xf>
    <xf numFmtId="0" fontId="12" fillId="32" borderId="0" xfId="57" applyNumberFormat="1" applyFont="1" applyFill="1" applyBorder="1" applyAlignment="1" applyProtection="1">
      <alignment horizontal="right" vertical="top" wrapText="1"/>
      <protection/>
    </xf>
    <xf numFmtId="0" fontId="12" fillId="32" borderId="0" xfId="57" applyNumberFormat="1" applyFont="1" applyFill="1" applyBorder="1" applyAlignment="1" applyProtection="1">
      <alignment horizontal="center" vertical="top" wrapText="1"/>
      <protection/>
    </xf>
    <xf numFmtId="0" fontId="4" fillId="32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right" vertical="top"/>
    </xf>
    <xf numFmtId="0" fontId="11" fillId="32" borderId="0" xfId="57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center"/>
    </xf>
    <xf numFmtId="172" fontId="4" fillId="32" borderId="0" xfId="0" applyNumberFormat="1" applyFont="1" applyFill="1" applyBorder="1" applyAlignment="1">
      <alignment horizontal="left" vertical="center"/>
    </xf>
    <xf numFmtId="172" fontId="7" fillId="0" borderId="0" xfId="56" applyNumberFormat="1" applyFont="1" applyFill="1" applyBorder="1" applyAlignment="1">
      <alignment horizontal="right"/>
      <protection/>
    </xf>
    <xf numFmtId="172" fontId="7" fillId="0" borderId="10" xfId="56" applyNumberFormat="1" applyFont="1" applyFill="1" applyBorder="1" applyAlignment="1">
      <alignment horizontal="right"/>
      <protection/>
    </xf>
    <xf numFmtId="172" fontId="7" fillId="32" borderId="11" xfId="56" applyNumberFormat="1" applyFont="1" applyFill="1" applyBorder="1" applyAlignment="1">
      <alignment horizontal="right"/>
      <protection/>
    </xf>
    <xf numFmtId="172" fontId="6" fillId="32" borderId="11" xfId="56" applyNumberFormat="1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horizontal="left" wrapText="1"/>
      <protection/>
    </xf>
    <xf numFmtId="172" fontId="7" fillId="0" borderId="0" xfId="56" applyNumberFormat="1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"/>
      <protection/>
    </xf>
    <xf numFmtId="0" fontId="4" fillId="32" borderId="0" xfId="56" applyFont="1" applyFill="1" applyBorder="1">
      <alignment/>
      <protection/>
    </xf>
    <xf numFmtId="0" fontId="6" fillId="32" borderId="0" xfId="56" applyFont="1" applyFill="1" applyBorder="1" applyAlignment="1">
      <alignment horizontal="center"/>
      <protection/>
    </xf>
    <xf numFmtId="0" fontId="17" fillId="32" borderId="0" xfId="56" applyFont="1" applyFill="1" applyBorder="1">
      <alignment/>
      <protection/>
    </xf>
    <xf numFmtId="0" fontId="4" fillId="32" borderId="0" xfId="57" applyNumberFormat="1" applyFont="1" applyFill="1" applyBorder="1" applyAlignment="1" applyProtection="1">
      <alignment horizontal="left" vertical="center"/>
      <protection/>
    </xf>
    <xf numFmtId="0" fontId="4" fillId="32" borderId="0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11" xfId="57" applyNumberFormat="1" applyFont="1" applyFill="1" applyBorder="1" applyAlignment="1" applyProtection="1">
      <alignment vertical="center"/>
      <protection/>
    </xf>
    <xf numFmtId="0" fontId="11" fillId="32" borderId="12" xfId="57" applyNumberFormat="1" applyFont="1" applyFill="1" applyBorder="1" applyAlignment="1" applyProtection="1">
      <alignment horizontal="left" vertical="center"/>
      <protection/>
    </xf>
    <xf numFmtId="0" fontId="4" fillId="32" borderId="12" xfId="57" applyNumberFormat="1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>
      <alignment/>
    </xf>
    <xf numFmtId="175" fontId="11" fillId="0" borderId="11" xfId="57" applyNumberFormat="1" applyFont="1" applyFill="1" applyBorder="1" applyAlignment="1" applyProtection="1">
      <alignment vertical="center"/>
      <protection/>
    </xf>
    <xf numFmtId="175" fontId="4" fillId="0" borderId="11" xfId="57" applyNumberFormat="1" applyFont="1" applyFill="1" applyBorder="1" applyAlignment="1" applyProtection="1">
      <alignment vertical="center"/>
      <protection/>
    </xf>
    <xf numFmtId="175" fontId="4" fillId="0" borderId="0" xfId="42" applyNumberFormat="1" applyFont="1" applyFill="1" applyBorder="1" applyAlignment="1" applyProtection="1">
      <alignment vertical="center"/>
      <protection/>
    </xf>
    <xf numFmtId="175" fontId="4" fillId="0" borderId="0" xfId="57" applyNumberFormat="1" applyFont="1" applyFill="1" applyBorder="1" applyAlignment="1" applyProtection="1">
      <alignment vertical="center"/>
      <protection/>
    </xf>
    <xf numFmtId="175" fontId="11" fillId="32" borderId="12" xfId="42" applyNumberFormat="1" applyFont="1" applyFill="1" applyBorder="1" applyAlignment="1" applyProtection="1">
      <alignment vertical="center"/>
      <protection/>
    </xf>
    <xf numFmtId="175" fontId="11" fillId="32" borderId="12" xfId="57" applyNumberFormat="1" applyFont="1" applyFill="1" applyBorder="1" applyAlignment="1" applyProtection="1">
      <alignment vertical="center"/>
      <protection/>
    </xf>
    <xf numFmtId="175" fontId="4" fillId="32" borderId="0" xfId="42" applyNumberFormat="1" applyFont="1" applyFill="1" applyBorder="1" applyAlignment="1" applyProtection="1">
      <alignment vertical="center"/>
      <protection/>
    </xf>
    <xf numFmtId="175" fontId="4" fillId="32" borderId="0" xfId="57" applyNumberFormat="1" applyFont="1" applyFill="1" applyBorder="1" applyAlignment="1" applyProtection="1">
      <alignment vertical="center"/>
      <protection/>
    </xf>
    <xf numFmtId="175" fontId="11" fillId="0" borderId="0" xfId="57" applyNumberFormat="1" applyFont="1" applyFill="1" applyBorder="1" applyAlignment="1" applyProtection="1">
      <alignment vertical="center"/>
      <protection/>
    </xf>
    <xf numFmtId="175" fontId="4" fillId="0" borderId="0" xfId="42" applyNumberFormat="1" applyFont="1" applyFill="1" applyBorder="1" applyAlignment="1" applyProtection="1">
      <alignment horizontal="right" vertical="center"/>
      <protection/>
    </xf>
    <xf numFmtId="175" fontId="11" fillId="32" borderId="12" xfId="0" applyNumberFormat="1" applyFont="1" applyFill="1" applyBorder="1" applyAlignment="1">
      <alignment horizontal="right"/>
    </xf>
    <xf numFmtId="175" fontId="12" fillId="32" borderId="12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7" fillId="32" borderId="0" xfId="59" applyFont="1" applyFill="1" applyBorder="1" applyAlignment="1">
      <alignment horizontal="center" vertical="center"/>
      <protection/>
    </xf>
    <xf numFmtId="0" fontId="11" fillId="32" borderId="0" xfId="57" applyNumberFormat="1" applyFont="1" applyFill="1" applyBorder="1" applyAlignment="1" applyProtection="1">
      <alignment horizontal="center" wrapText="1"/>
      <protection/>
    </xf>
    <xf numFmtId="0" fontId="11" fillId="32" borderId="0" xfId="57" applyNumberFormat="1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>
      <alignment vertical="center"/>
    </xf>
    <xf numFmtId="0" fontId="7" fillId="32" borderId="14" xfId="55" applyFont="1" applyFill="1" applyBorder="1" applyAlignment="1">
      <alignment vertical="center"/>
      <protection/>
    </xf>
    <xf numFmtId="0" fontId="0" fillId="32" borderId="14" xfId="0" applyFill="1" applyBorder="1" applyAlignment="1">
      <alignment/>
    </xf>
    <xf numFmtId="0" fontId="11" fillId="32" borderId="0" xfId="55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20" fillId="33" borderId="0" xfId="55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horizontal="center"/>
    </xf>
    <xf numFmtId="0" fontId="11" fillId="0" borderId="0" xfId="57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>
      <alignment horizontal="center"/>
    </xf>
    <xf numFmtId="49" fontId="9" fillId="0" borderId="0" xfId="55" applyNumberFormat="1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vertical="top" wrapText="1"/>
      <protection/>
    </xf>
    <xf numFmtId="0" fontId="19" fillId="33" borderId="0" xfId="55" applyFont="1" applyFill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172" fontId="11" fillId="32" borderId="0" xfId="0" applyNumberFormat="1" applyFont="1" applyFill="1" applyBorder="1" applyAlignment="1">
      <alignment horizontal="right" vertical="center" wrapText="1"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72" fontId="4" fillId="0" borderId="15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/>
    </xf>
    <xf numFmtId="3" fontId="1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11" fillId="32" borderId="0" xfId="58" applyNumberFormat="1" applyFont="1" applyFill="1" applyBorder="1" applyAlignment="1">
      <alignment vertical="center"/>
      <protection/>
    </xf>
    <xf numFmtId="49" fontId="14" fillId="32" borderId="0" xfId="57" applyNumberFormat="1" applyFont="1" applyFill="1" applyBorder="1" applyAlignment="1">
      <alignment horizontal="right" vertical="center" wrapText="1"/>
      <protection/>
    </xf>
    <xf numFmtId="0" fontId="21" fillId="32" borderId="0" xfId="0" applyFont="1" applyFill="1" applyBorder="1" applyAlignment="1">
      <alignment horizontal="left" vertical="center"/>
    </xf>
    <xf numFmtId="172" fontId="4" fillId="0" borderId="0" xfId="58" applyNumberFormat="1" applyFont="1" applyFill="1" applyBorder="1" applyAlignment="1">
      <alignment vertical="center"/>
      <protection/>
    </xf>
    <xf numFmtId="0" fontId="11" fillId="32" borderId="10" xfId="0" applyFont="1" applyFill="1" applyBorder="1" applyAlignment="1">
      <alignment/>
    </xf>
    <xf numFmtId="3" fontId="11" fillId="32" borderId="10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2" fontId="14" fillId="33" borderId="0" xfId="57" applyNumberFormat="1" applyFont="1" applyFill="1" applyBorder="1" applyAlignment="1">
      <alignment horizontal="right" vertical="center" wrapText="1"/>
      <protection/>
    </xf>
    <xf numFmtId="0" fontId="11" fillId="33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0" fillId="0" borderId="0" xfId="55" applyFont="1" applyFill="1" applyBorder="1" applyAlignment="1">
      <alignment horizontal="right"/>
      <protection/>
    </xf>
    <xf numFmtId="0" fontId="20" fillId="0" borderId="0" xfId="55" applyFont="1" applyFill="1" applyBorder="1" applyAlignment="1">
      <alignment horizontal="left" vertical="center"/>
      <protection/>
    </xf>
    <xf numFmtId="0" fontId="4" fillId="32" borderId="0" xfId="0" applyFont="1" applyFill="1" applyBorder="1" applyAlignment="1">
      <alignment horizontal="center" vertical="center" wrapText="1"/>
    </xf>
    <xf numFmtId="175" fontId="11" fillId="0" borderId="0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60" applyFill="1" applyAlignment="1">
      <alignment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26" fillId="0" borderId="0" xfId="60" applyFont="1" applyAlignment="1">
      <alignment/>
      <protection/>
    </xf>
    <xf numFmtId="0" fontId="26" fillId="0" borderId="0" xfId="60" applyFont="1" applyFill="1" applyAlignment="1">
      <alignment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/>
      <protection/>
    </xf>
    <xf numFmtId="0" fontId="25" fillId="0" borderId="19" xfId="60" applyFont="1" applyFill="1" applyBorder="1" applyAlignment="1">
      <alignment horizontal="center" vertical="center" wrapText="1"/>
      <protection/>
    </xf>
    <xf numFmtId="0" fontId="27" fillId="0" borderId="18" xfId="60" applyFont="1" applyFill="1" applyBorder="1">
      <alignment/>
      <protection/>
    </xf>
    <xf numFmtId="0" fontId="25" fillId="0" borderId="13" xfId="60" applyNumberFormat="1" applyFont="1" applyFill="1" applyBorder="1" applyAlignment="1" applyProtection="1">
      <alignment vertical="center" wrapText="1"/>
      <protection locked="0"/>
    </xf>
    <xf numFmtId="0" fontId="25" fillId="0" borderId="13" xfId="60" applyNumberFormat="1" applyFont="1" applyFill="1" applyBorder="1" applyAlignment="1" applyProtection="1">
      <alignment/>
      <protection locked="0"/>
    </xf>
    <xf numFmtId="0" fontId="25" fillId="0" borderId="17" xfId="60" applyNumberFormat="1" applyFont="1" applyFill="1" applyBorder="1" applyAlignment="1" applyProtection="1">
      <alignment vertical="center" wrapText="1"/>
      <protection locked="0"/>
    </xf>
    <xf numFmtId="0" fontId="25" fillId="0" borderId="18" xfId="60" applyFont="1" applyFill="1" applyBorder="1">
      <alignment/>
      <protection/>
    </xf>
    <xf numFmtId="0" fontId="25" fillId="0" borderId="13" xfId="60" applyNumberFormat="1" applyFont="1" applyFill="1" applyBorder="1" applyAlignment="1" applyProtection="1">
      <alignment vertical="center" wrapText="1"/>
      <protection locked="0"/>
    </xf>
    <xf numFmtId="0" fontId="25" fillId="0" borderId="13" xfId="60" applyNumberFormat="1" applyFont="1" applyFill="1" applyBorder="1" applyAlignment="1" applyProtection="1">
      <alignment/>
      <protection locked="0"/>
    </xf>
    <xf numFmtId="0" fontId="25" fillId="0" borderId="0" xfId="60" applyNumberFormat="1" applyFont="1" applyFill="1" applyBorder="1" applyAlignment="1" applyProtection="1">
      <alignment/>
      <protection locked="0"/>
    </xf>
    <xf numFmtId="0" fontId="27" fillId="0" borderId="18" xfId="60" applyFont="1" applyFill="1" applyBorder="1">
      <alignment/>
      <protection/>
    </xf>
    <xf numFmtId="0" fontId="27" fillId="0" borderId="13" xfId="60" applyNumberFormat="1" applyFont="1" applyFill="1" applyBorder="1" applyAlignment="1" applyProtection="1">
      <alignment/>
      <protection locked="0"/>
    </xf>
    <xf numFmtId="0" fontId="27" fillId="0" borderId="17" xfId="60" applyNumberFormat="1" applyFont="1" applyFill="1" applyBorder="1" applyAlignment="1" applyProtection="1">
      <alignment/>
      <protection locked="0"/>
    </xf>
    <xf numFmtId="0" fontId="27" fillId="0" borderId="18" xfId="60" applyFont="1" applyFill="1" applyBorder="1" applyAlignment="1">
      <alignment vertical="center"/>
      <protection/>
    </xf>
    <xf numFmtId="0" fontId="25" fillId="0" borderId="18" xfId="60" applyFont="1" applyFill="1" applyBorder="1" applyAlignment="1">
      <alignment vertical="center"/>
      <protection/>
    </xf>
    <xf numFmtId="0" fontId="25" fillId="0" borderId="18" xfId="60" applyFont="1" applyFill="1" applyBorder="1" applyAlignment="1">
      <alignment vertical="center" wrapText="1"/>
      <protection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6" xfId="60" applyNumberFormat="1" applyFont="1" applyFill="1" applyBorder="1" applyAlignment="1" applyProtection="1">
      <alignment vertical="center" wrapText="1"/>
      <protection locked="0"/>
    </xf>
    <xf numFmtId="0" fontId="25" fillId="0" borderId="20" xfId="60" applyNumberFormat="1" applyFont="1" applyFill="1" applyBorder="1" applyAlignment="1" applyProtection="1">
      <alignment vertical="center" wrapText="1"/>
      <protection locked="0"/>
    </xf>
    <xf numFmtId="0" fontId="27" fillId="0" borderId="21" xfId="60" applyFont="1" applyFill="1" applyBorder="1" applyAlignment="1">
      <alignment vertical="center" wrapText="1"/>
      <protection/>
    </xf>
    <xf numFmtId="0" fontId="25" fillId="0" borderId="13" xfId="60" applyNumberFormat="1" applyFont="1" applyFill="1" applyBorder="1" applyAlignment="1" applyProtection="1">
      <alignment horizontal="center"/>
      <protection locked="0"/>
    </xf>
    <xf numFmtId="0" fontId="25" fillId="0" borderId="17" xfId="60" applyNumberFormat="1" applyFont="1" applyFill="1" applyBorder="1" applyAlignment="1" applyProtection="1">
      <alignment/>
      <protection locked="0"/>
    </xf>
    <xf numFmtId="0" fontId="25" fillId="0" borderId="17" xfId="60" applyNumberFormat="1" applyFont="1" applyFill="1" applyBorder="1" applyAlignment="1" applyProtection="1">
      <alignment/>
      <protection locked="0"/>
    </xf>
    <xf numFmtId="0" fontId="27" fillId="0" borderId="13" xfId="60" applyNumberFormat="1" applyFont="1" applyFill="1" applyBorder="1" applyAlignment="1" applyProtection="1">
      <alignment vertical="center" wrapText="1"/>
      <protection locked="0"/>
    </xf>
    <xf numFmtId="0" fontId="27" fillId="0" borderId="17" xfId="60" applyNumberFormat="1" applyFont="1" applyFill="1" applyBorder="1" applyAlignment="1" applyProtection="1">
      <alignment vertical="center" wrapText="1"/>
      <protection locked="0"/>
    </xf>
    <xf numFmtId="0" fontId="27" fillId="0" borderId="22" xfId="60" applyFont="1" applyFill="1" applyBorder="1">
      <alignment/>
      <protection/>
    </xf>
    <xf numFmtId="0" fontId="27" fillId="0" borderId="23" xfId="60" applyNumberFormat="1" applyFont="1" applyFill="1" applyBorder="1" applyAlignment="1" applyProtection="1">
      <alignment/>
      <protection locked="0"/>
    </xf>
    <xf numFmtId="0" fontId="27" fillId="0" borderId="24" xfId="60" applyNumberFormat="1" applyFont="1" applyFill="1" applyBorder="1" applyAlignment="1" applyProtection="1">
      <alignment/>
      <protection locked="0"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Font="1" applyFill="1" applyAlignment="1">
      <alignment/>
      <protection/>
    </xf>
    <xf numFmtId="0" fontId="0" fillId="0" borderId="0" xfId="60" applyFont="1" applyFill="1">
      <alignment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26" fillId="0" borderId="18" xfId="60" applyFont="1" applyFill="1" applyBorder="1">
      <alignment/>
      <protection/>
    </xf>
    <xf numFmtId="0" fontId="0" fillId="0" borderId="13" xfId="60" applyNumberFormat="1" applyFont="1" applyFill="1" applyBorder="1" applyAlignment="1" applyProtection="1">
      <alignment horizontal="left"/>
      <protection locked="0"/>
    </xf>
    <xf numFmtId="0" fontId="0" fillId="0" borderId="17" xfId="60" applyNumberFormat="1" applyFont="1" applyFill="1" applyBorder="1" applyAlignment="1" applyProtection="1">
      <alignment horizontal="left"/>
      <protection locked="0"/>
    </xf>
    <xf numFmtId="0" fontId="0" fillId="0" borderId="18" xfId="60" applyFont="1" applyFill="1" applyBorder="1" applyAlignment="1">
      <alignment vertical="center" wrapText="1"/>
      <protection/>
    </xf>
    <xf numFmtId="0" fontId="0" fillId="0" borderId="16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NumberFormat="1" applyFont="1" applyFill="1" applyBorder="1" applyAlignment="1" applyProtection="1">
      <alignment horizontal="right"/>
      <protection locked="0"/>
    </xf>
    <xf numFmtId="0" fontId="0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0" applyFont="1" applyFill="1" applyBorder="1">
      <alignment/>
      <protection/>
    </xf>
    <xf numFmtId="0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7" xfId="60" applyNumberFormat="1" applyFont="1" applyFill="1" applyBorder="1" applyAlignment="1" applyProtection="1">
      <alignment horizontal="right"/>
      <protection locked="0"/>
    </xf>
    <xf numFmtId="0" fontId="0" fillId="0" borderId="13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0" applyFont="1" applyFill="1" applyBorder="1" applyAlignment="1">
      <alignment/>
      <protection/>
    </xf>
    <xf numFmtId="0" fontId="26" fillId="0" borderId="13" xfId="60" applyNumberFormat="1" applyFont="1" applyFill="1" applyBorder="1" applyAlignment="1" applyProtection="1">
      <alignment horizontal="right"/>
      <protection locked="0"/>
    </xf>
    <xf numFmtId="0" fontId="26" fillId="0" borderId="17" xfId="60" applyNumberFormat="1" applyFont="1" applyFill="1" applyBorder="1" applyAlignment="1" applyProtection="1">
      <alignment horizontal="right"/>
      <protection locked="0"/>
    </xf>
    <xf numFmtId="0" fontId="0" fillId="0" borderId="27" xfId="60" applyFont="1" applyFill="1" applyBorder="1">
      <alignment/>
      <protection/>
    </xf>
    <xf numFmtId="0" fontId="26" fillId="0" borderId="16" xfId="60" applyNumberFormat="1" applyFont="1" applyFill="1" applyBorder="1" applyAlignment="1" applyProtection="1">
      <alignment horizontal="right"/>
      <protection locked="0"/>
    </xf>
    <xf numFmtId="0" fontId="26" fillId="0" borderId="20" xfId="60" applyNumberFormat="1" applyFont="1" applyFill="1" applyBorder="1" applyAlignment="1" applyProtection="1">
      <alignment horizontal="right"/>
      <protection locked="0"/>
    </xf>
    <xf numFmtId="0" fontId="26" fillId="0" borderId="28" xfId="60" applyFont="1" applyFill="1" applyBorder="1">
      <alignment/>
      <protection/>
    </xf>
    <xf numFmtId="0" fontId="26" fillId="0" borderId="29" xfId="60" applyNumberFormat="1" applyFont="1" applyFill="1" applyBorder="1" applyAlignment="1" applyProtection="1">
      <alignment horizontal="right"/>
      <protection locked="0"/>
    </xf>
    <xf numFmtId="0" fontId="26" fillId="0" borderId="30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Border="1" applyAlignment="1">
      <alignment/>
      <protection/>
    </xf>
    <xf numFmtId="49" fontId="0" fillId="0" borderId="0" xfId="60" applyNumberFormat="1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26" fillId="0" borderId="0" xfId="60" applyFont="1" applyFill="1" applyBorder="1">
      <alignment/>
      <protection/>
    </xf>
    <xf numFmtId="49" fontId="0" fillId="0" borderId="0" xfId="60" applyNumberFormat="1" applyFont="1" applyFill="1" applyBorder="1" applyAlignment="1">
      <alignment horizontal="right"/>
      <protection/>
    </xf>
    <xf numFmtId="0" fontId="0" fillId="0" borderId="31" xfId="60" applyFont="1" applyFill="1" applyBorder="1" applyAlignment="1">
      <alignment horizontal="center" vertical="center" wrapText="1"/>
      <protection/>
    </xf>
    <xf numFmtId="0" fontId="26" fillId="0" borderId="13" xfId="60" applyNumberFormat="1" applyFont="1" applyFill="1" applyBorder="1" applyAlignment="1" applyProtection="1">
      <alignment horizontal="left"/>
      <protection locked="0"/>
    </xf>
    <xf numFmtId="0" fontId="0" fillId="0" borderId="21" xfId="60" applyFont="1" applyFill="1" applyBorder="1">
      <alignment/>
      <protection/>
    </xf>
    <xf numFmtId="0" fontId="0" fillId="0" borderId="27" xfId="60" applyFont="1" applyBorder="1">
      <alignment/>
      <protection/>
    </xf>
    <xf numFmtId="0" fontId="0" fillId="0" borderId="32" xfId="60" applyFont="1" applyBorder="1">
      <alignment/>
      <protection/>
    </xf>
    <xf numFmtId="0" fontId="26" fillId="0" borderId="27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32" xfId="60" applyFont="1" applyFill="1" applyBorder="1">
      <alignment/>
      <protection/>
    </xf>
    <xf numFmtId="0" fontId="26" fillId="0" borderId="21" xfId="60" applyFont="1" applyFill="1" applyBorder="1">
      <alignment/>
      <protection/>
    </xf>
    <xf numFmtId="0" fontId="0" fillId="34" borderId="28" xfId="60" applyFont="1" applyFill="1" applyBorder="1" applyAlignment="1">
      <alignment/>
      <protection/>
    </xf>
    <xf numFmtId="49" fontId="0" fillId="34" borderId="29" xfId="60" applyNumberFormat="1" applyFont="1" applyFill="1" applyBorder="1" applyAlignment="1">
      <alignment horizontal="right"/>
      <protection/>
    </xf>
    <xf numFmtId="0" fontId="0" fillId="34" borderId="29" xfId="60" applyFont="1" applyFill="1" applyBorder="1" applyAlignment="1">
      <alignment/>
      <protection/>
    </xf>
    <xf numFmtId="0" fontId="0" fillId="34" borderId="33" xfId="60" applyFont="1" applyFill="1" applyBorder="1">
      <alignment/>
      <protection/>
    </xf>
    <xf numFmtId="0" fontId="0" fillId="34" borderId="34" xfId="60" applyFont="1" applyFill="1" applyBorder="1">
      <alignment/>
      <protection/>
    </xf>
    <xf numFmtId="172" fontId="28" fillId="32" borderId="0" xfId="56" applyNumberFormat="1" applyFont="1" applyFill="1" applyBorder="1" applyAlignment="1">
      <alignment horizontal="right"/>
      <protection/>
    </xf>
    <xf numFmtId="172" fontId="11" fillId="33" borderId="0" xfId="0" applyNumberFormat="1" applyFont="1" applyFill="1" applyBorder="1" applyAlignment="1">
      <alignment horizontal="right" vertical="center" wrapText="1"/>
    </xf>
    <xf numFmtId="0" fontId="0" fillId="0" borderId="0" xfId="60" applyFont="1">
      <alignment/>
      <protection/>
    </xf>
    <xf numFmtId="175" fontId="4" fillId="0" borderId="0" xfId="57" applyNumberFormat="1" applyFont="1" applyFill="1" applyBorder="1" applyAlignment="1" applyProtection="1">
      <alignment vertical="top"/>
      <protection locked="0"/>
    </xf>
    <xf numFmtId="172" fontId="11" fillId="32" borderId="10" xfId="0" applyNumberFormat="1" applyFont="1" applyFill="1" applyBorder="1" applyAlignment="1">
      <alignment/>
    </xf>
    <xf numFmtId="172" fontId="11" fillId="32" borderId="0" xfId="0" applyNumberFormat="1" applyFont="1" applyFill="1" applyBorder="1" applyAlignment="1">
      <alignment horizontal="right" vertical="center" wrapText="1"/>
    </xf>
    <xf numFmtId="172" fontId="4" fillId="32" borderId="0" xfId="0" applyNumberFormat="1" applyFont="1" applyFill="1" applyBorder="1" applyAlignment="1">
      <alignment horizontal="right" vertical="center" wrapText="1"/>
    </xf>
    <xf numFmtId="0" fontId="11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172" fontId="14" fillId="32" borderId="0" xfId="57" applyNumberFormat="1" applyFont="1" applyFill="1" applyBorder="1" applyAlignment="1">
      <alignment horizontal="center" vertical="center" wrapText="1"/>
      <protection/>
    </xf>
    <xf numFmtId="172" fontId="11" fillId="32" borderId="0" xfId="0" applyNumberFormat="1" applyFont="1" applyFill="1" applyBorder="1" applyAlignment="1">
      <alignment horizontal="center" vertical="center" wrapText="1"/>
    </xf>
    <xf numFmtId="0" fontId="11" fillId="32" borderId="0" xfId="55" applyFont="1" applyFill="1" applyBorder="1" applyAlignment="1">
      <alignment horizontal="left" vertical="center"/>
      <protection/>
    </xf>
    <xf numFmtId="0" fontId="4" fillId="32" borderId="0" xfId="0" applyFont="1" applyFill="1" applyBorder="1" applyAlignment="1">
      <alignment horizontal="left" vertical="center"/>
    </xf>
    <xf numFmtId="0" fontId="11" fillId="32" borderId="0" xfId="57" applyNumberFormat="1" applyFont="1" applyFill="1" applyBorder="1" applyAlignment="1" applyProtection="1">
      <alignment horizontal="center" wrapText="1"/>
      <protection/>
    </xf>
    <xf numFmtId="0" fontId="11" fillId="32" borderId="0" xfId="57" applyNumberFormat="1" applyFont="1" applyFill="1" applyBorder="1" applyAlignment="1" applyProtection="1">
      <alignment horizontal="center"/>
      <protection/>
    </xf>
    <xf numFmtId="0" fontId="11" fillId="32" borderId="0" xfId="57" applyNumberFormat="1" applyFont="1" applyFill="1" applyBorder="1" applyAlignment="1" applyProtection="1">
      <alignment horizontal="center" vertical="top" wrapText="1"/>
      <protection/>
    </xf>
    <xf numFmtId="0" fontId="11" fillId="32" borderId="0" xfId="57" applyNumberFormat="1" applyFont="1" applyFill="1" applyBorder="1" applyAlignment="1" applyProtection="1">
      <alignment horizontal="center" vertical="top"/>
      <protection/>
    </xf>
    <xf numFmtId="0" fontId="12" fillId="32" borderId="0" xfId="57" applyNumberFormat="1" applyFont="1" applyFill="1" applyBorder="1" applyAlignment="1" applyProtection="1">
      <alignment horizontal="right" vertical="top" wrapText="1"/>
      <protection/>
    </xf>
    <xf numFmtId="0" fontId="4" fillId="32" borderId="0" xfId="0" applyFont="1" applyFill="1" applyBorder="1" applyAlignment="1">
      <alignment horizontal="right" vertical="top"/>
    </xf>
    <xf numFmtId="0" fontId="12" fillId="32" borderId="0" xfId="57" applyNumberFormat="1" applyFont="1" applyFill="1" applyBorder="1" applyAlignment="1" applyProtection="1">
      <alignment horizontal="center" vertical="top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0" fillId="32" borderId="0" xfId="0" applyFont="1" applyFill="1" applyBorder="1" applyAlignment="1">
      <alignment horizontal="center" vertical="center" wrapText="1"/>
    </xf>
    <xf numFmtId="172" fontId="7" fillId="32" borderId="0" xfId="0" applyNumberFormat="1" applyFont="1" applyFill="1" applyBorder="1" applyAlignment="1">
      <alignment horizontal="right" vertical="center" wrapText="1"/>
    </xf>
    <xf numFmtId="172" fontId="6" fillId="32" borderId="0" xfId="0" applyNumberFormat="1" applyFont="1" applyFill="1" applyBorder="1" applyAlignment="1">
      <alignment horizontal="right" vertical="center" wrapText="1"/>
    </xf>
    <xf numFmtId="0" fontId="30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/>
      <protection/>
    </xf>
    <xf numFmtId="0" fontId="25" fillId="0" borderId="25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/>
      <protection/>
    </xf>
    <xf numFmtId="49" fontId="25" fillId="0" borderId="26" xfId="60" applyNumberFormat="1" applyFont="1" applyFill="1" applyBorder="1" applyAlignment="1">
      <alignment horizontal="center" vertical="center" wrapText="1"/>
      <protection/>
    </xf>
    <xf numFmtId="0" fontId="25" fillId="0" borderId="26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35" xfId="60" applyFont="1" applyFill="1" applyBorder="1" applyAlignment="1">
      <alignment horizontal="center" vertical="center" wrapText="1"/>
      <protection/>
    </xf>
    <xf numFmtId="0" fontId="25" fillId="0" borderId="36" xfId="60" applyFont="1" applyFill="1" applyBorder="1" applyAlignment="1">
      <alignment horizontal="center" vertical="center" wrapText="1"/>
      <protection/>
    </xf>
    <xf numFmtId="0" fontId="25" fillId="0" borderId="37" xfId="60" applyFont="1" applyFill="1" applyBorder="1" applyAlignment="1">
      <alignment horizontal="center" vertical="center" wrapText="1"/>
      <protection/>
    </xf>
    <xf numFmtId="0" fontId="25" fillId="0" borderId="38" xfId="60" applyFont="1" applyFill="1" applyBorder="1" applyAlignment="1">
      <alignment horizontal="center" vertical="center" wrapText="1"/>
      <protection/>
    </xf>
    <xf numFmtId="0" fontId="25" fillId="0" borderId="39" xfId="60" applyFont="1" applyFill="1" applyBorder="1" applyAlignment="1">
      <alignment horizontal="center" vertical="center" wrapText="1"/>
      <protection/>
    </xf>
    <xf numFmtId="0" fontId="25" fillId="0" borderId="40" xfId="60" applyFont="1" applyFill="1" applyBorder="1" applyAlignment="1">
      <alignment horizontal="center" vertical="center" wrapText="1"/>
      <protection/>
    </xf>
    <xf numFmtId="0" fontId="25" fillId="0" borderId="19" xfId="60" applyFont="1" applyFill="1" applyBorder="1" applyAlignment="1">
      <alignment horizontal="center" vertical="center" wrapText="1"/>
      <protection/>
    </xf>
    <xf numFmtId="0" fontId="25" fillId="0" borderId="31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 applyProtection="1">
      <alignment/>
      <protection locked="0"/>
    </xf>
    <xf numFmtId="0" fontId="25" fillId="0" borderId="19" xfId="60" applyNumberFormat="1" applyFont="1" applyFill="1" applyBorder="1" applyAlignment="1" applyProtection="1">
      <alignment/>
      <protection locked="0"/>
    </xf>
    <xf numFmtId="49" fontId="25" fillId="0" borderId="13" xfId="60" applyNumberFormat="1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9" xfId="60" applyNumberFormat="1" applyFont="1" applyFill="1" applyBorder="1" applyAlignment="1" applyProtection="1">
      <alignment vertical="center"/>
      <protection locked="0"/>
    </xf>
    <xf numFmtId="49" fontId="25" fillId="0" borderId="16" xfId="60" applyNumberFormat="1" applyFont="1" applyFill="1" applyBorder="1" applyAlignment="1">
      <alignment horizontal="center" vertical="center" wrapText="1"/>
      <protection/>
    </xf>
    <xf numFmtId="0" fontId="0" fillId="0" borderId="40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 horizontal="center" vertical="center" wrapText="1"/>
      <protection/>
    </xf>
    <xf numFmtId="0" fontId="25" fillId="34" borderId="41" xfId="60" applyFont="1" applyFill="1" applyBorder="1" applyAlignment="1">
      <alignment/>
      <protection/>
    </xf>
    <xf numFmtId="0" fontId="25" fillId="34" borderId="42" xfId="60" applyFont="1" applyFill="1" applyBorder="1" applyAlignment="1">
      <alignment/>
      <protection/>
    </xf>
    <xf numFmtId="0" fontId="25" fillId="34" borderId="34" xfId="60" applyFont="1" applyFill="1" applyBorder="1" applyAlignment="1">
      <alignment/>
      <protection/>
    </xf>
    <xf numFmtId="0" fontId="0" fillId="0" borderId="43" xfId="60" applyFill="1" applyBorder="1" applyAlignment="1">
      <alignment horizontal="center"/>
      <protection/>
    </xf>
    <xf numFmtId="0" fontId="25" fillId="0" borderId="21" xfId="60" applyFont="1" applyFill="1" applyBorder="1" applyAlignment="1">
      <alignment horizontal="left" vertical="center" wrapText="1"/>
      <protection/>
    </xf>
    <xf numFmtId="0" fontId="25" fillId="0" borderId="44" xfId="60" applyFont="1" applyFill="1" applyBorder="1" applyAlignment="1">
      <alignment horizontal="left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 applyProtection="1">
      <alignment vertical="center"/>
      <protection locked="0"/>
    </xf>
    <xf numFmtId="0" fontId="25" fillId="0" borderId="19" xfId="60" applyNumberFormat="1" applyFont="1" applyFill="1" applyBorder="1" applyAlignment="1" applyProtection="1">
      <alignment vertical="center"/>
      <protection locked="0"/>
    </xf>
    <xf numFmtId="0" fontId="25" fillId="0" borderId="18" xfId="60" applyFont="1" applyFill="1" applyBorder="1" applyAlignment="1">
      <alignment vertical="center" wrapText="1"/>
      <protection/>
    </xf>
    <xf numFmtId="0" fontId="25" fillId="0" borderId="16" xfId="60" applyNumberFormat="1" applyFont="1" applyFill="1" applyBorder="1" applyAlignment="1" applyProtection="1">
      <alignment vertical="center" wrapText="1"/>
      <protection locked="0"/>
    </xf>
    <xf numFmtId="0" fontId="25" fillId="0" borderId="19" xfId="60" applyNumberFormat="1" applyFont="1" applyFill="1" applyBorder="1" applyAlignment="1" applyProtection="1">
      <alignment vertical="center" wrapText="1"/>
      <protection locked="0"/>
    </xf>
    <xf numFmtId="0" fontId="25" fillId="0" borderId="20" xfId="60" applyNumberFormat="1" applyFont="1" applyFill="1" applyBorder="1" applyAlignment="1" applyProtection="1">
      <alignment/>
      <protection locked="0"/>
    </xf>
    <xf numFmtId="0" fontId="25" fillId="0" borderId="45" xfId="60" applyNumberFormat="1" applyFont="1" applyFill="1" applyBorder="1" applyAlignment="1" applyProtection="1">
      <alignment/>
      <protection locked="0"/>
    </xf>
    <xf numFmtId="0" fontId="25" fillId="0" borderId="20" xfId="60" applyNumberFormat="1" applyFont="1" applyFill="1" applyBorder="1" applyAlignment="1" applyProtection="1">
      <alignment vertical="center" wrapText="1"/>
      <protection locked="0"/>
    </xf>
    <xf numFmtId="0" fontId="25" fillId="0" borderId="45" xfId="60" applyNumberFormat="1" applyFont="1" applyFill="1" applyBorder="1" applyAlignment="1" applyProtection="1">
      <alignment vertical="center" wrapText="1"/>
      <protection locked="0"/>
    </xf>
    <xf numFmtId="0" fontId="26" fillId="0" borderId="0" xfId="60" applyFont="1" applyFill="1" applyBorder="1" applyAlignment="1">
      <alignment horizontal="center" vertical="center" wrapText="1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vertical="center" wrapText="1"/>
      <protection/>
    </xf>
    <xf numFmtId="0" fontId="0" fillId="0" borderId="46" xfId="60" applyFont="1" applyFill="1" applyBorder="1" applyAlignment="1">
      <alignment horizontal="center" vertical="center" wrapText="1"/>
      <protection/>
    </xf>
    <xf numFmtId="0" fontId="0" fillId="0" borderId="47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29" fillId="0" borderId="0" xfId="60" applyFont="1" applyFill="1" applyBorder="1" applyAlignment="1">
      <alignment horizontal="center" vertical="center" wrapText="1"/>
      <protection/>
    </xf>
    <xf numFmtId="0" fontId="0" fillId="0" borderId="31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vertical="center" wrapText="1"/>
      <protection/>
    </xf>
    <xf numFmtId="0" fontId="0" fillId="0" borderId="48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" xfId="55"/>
    <cellStyle name="Normal_Financial statements 2000 Alcomet" xfId="56"/>
    <cellStyle name="Normal_Financial statements_bg model 2002" xfId="57"/>
    <cellStyle name="Normal_P&amp;L" xfId="58"/>
    <cellStyle name="Normal_P&amp;L_Financial statements_bg model 2002" xfId="59"/>
    <cellStyle name="Normal_ROZA-31.12.2013-MSS okonchatele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282</v>
      </c>
      <c r="B1" s="189" t="s">
        <v>227</v>
      </c>
      <c r="C1" s="189"/>
      <c r="D1" s="189"/>
      <c r="E1" s="89"/>
      <c r="F1" s="89"/>
      <c r="G1" s="89"/>
      <c r="J1" s="53"/>
    </row>
    <row r="2" spans="1:7" ht="15.75" customHeight="1">
      <c r="A2" s="188" t="s">
        <v>440</v>
      </c>
      <c r="B2" s="189" t="s">
        <v>261</v>
      </c>
      <c r="C2" s="180"/>
      <c r="D2" s="189"/>
      <c r="E2" s="89"/>
      <c r="F2" s="89"/>
      <c r="G2" s="89"/>
    </row>
    <row r="3" spans="1:8" ht="27" customHeight="1">
      <c r="A3" s="323"/>
      <c r="B3" s="57"/>
      <c r="C3" s="324" t="s">
        <v>0</v>
      </c>
      <c r="D3" s="324"/>
      <c r="E3" s="321" t="s">
        <v>441</v>
      </c>
      <c r="F3" s="325"/>
      <c r="G3" s="321" t="s">
        <v>442</v>
      </c>
      <c r="H3" s="52"/>
    </row>
    <row r="4" spans="1:7" ht="21.75" customHeight="1">
      <c r="A4" s="323"/>
      <c r="B4" s="57"/>
      <c r="C4" s="324"/>
      <c r="D4" s="324"/>
      <c r="E4" s="322"/>
      <c r="F4" s="325"/>
      <c r="G4" s="322"/>
    </row>
    <row r="5" spans="1:10" s="190" customFormat="1" ht="21.75" customHeight="1">
      <c r="A5" s="222" t="s">
        <v>273</v>
      </c>
      <c r="B5" s="219"/>
      <c r="C5" s="220" t="s">
        <v>23</v>
      </c>
      <c r="D5" s="220"/>
      <c r="E5" s="317">
        <f>SUM(E6:E11)</f>
        <v>848</v>
      </c>
      <c r="F5" s="224"/>
      <c r="G5" s="317">
        <f>SUM(G6:G11)</f>
        <v>832</v>
      </c>
      <c r="J5" s="221"/>
    </row>
    <row r="6" spans="1:10" ht="12.75">
      <c r="A6" s="4" t="s">
        <v>66</v>
      </c>
      <c r="B6" s="190" t="s">
        <v>120</v>
      </c>
      <c r="C6" s="53">
        <v>9.1</v>
      </c>
      <c r="D6" s="53"/>
      <c r="E6" s="54">
        <v>894</v>
      </c>
      <c r="G6" s="54">
        <v>1000</v>
      </c>
      <c r="J6" s="62" t="s">
        <v>38</v>
      </c>
    </row>
    <row r="7" spans="1:10" ht="15.75" customHeight="1" hidden="1">
      <c r="A7" s="4" t="s">
        <v>25</v>
      </c>
      <c r="B7" s="190" t="s">
        <v>228</v>
      </c>
      <c r="C7" s="53" t="s">
        <v>23</v>
      </c>
      <c r="D7" s="53"/>
      <c r="J7" s="62" t="s">
        <v>38</v>
      </c>
    </row>
    <row r="8" spans="1:10" ht="15.75" customHeight="1">
      <c r="A8" s="4" t="s">
        <v>64</v>
      </c>
      <c r="B8" s="190" t="s">
        <v>121</v>
      </c>
      <c r="C8" s="53">
        <v>8.2</v>
      </c>
      <c r="D8" s="53"/>
      <c r="E8" s="54">
        <v>-96</v>
      </c>
      <c r="F8" s="54">
        <v>133</v>
      </c>
      <c r="G8" s="54">
        <f>-166-21</f>
        <v>-187</v>
      </c>
      <c r="J8" s="62" t="s">
        <v>38</v>
      </c>
    </row>
    <row r="9" spans="1:10" ht="15.75" customHeight="1" hidden="1">
      <c r="A9" s="4" t="s">
        <v>67</v>
      </c>
      <c r="B9" s="190" t="s">
        <v>122</v>
      </c>
      <c r="C9" s="53"/>
      <c r="D9" s="53"/>
      <c r="E9" s="54">
        <v>0</v>
      </c>
      <c r="G9" s="54">
        <v>0</v>
      </c>
      <c r="J9" s="62" t="s">
        <v>38</v>
      </c>
    </row>
    <row r="10" spans="1:10" s="60" customFormat="1" ht="18.75" customHeight="1" hidden="1">
      <c r="A10" s="4" t="s">
        <v>68</v>
      </c>
      <c r="B10" s="190" t="s">
        <v>123</v>
      </c>
      <c r="C10" s="53"/>
      <c r="D10" s="53"/>
      <c r="E10" s="54"/>
      <c r="F10" s="54"/>
      <c r="G10" s="54"/>
      <c r="J10" s="81" t="s">
        <v>38</v>
      </c>
    </row>
    <row r="11" spans="1:10" s="60" customFormat="1" ht="18.75" customHeight="1">
      <c r="A11" s="4" t="s">
        <v>430</v>
      </c>
      <c r="B11" s="190"/>
      <c r="C11" s="53"/>
      <c r="D11" s="53"/>
      <c r="E11" s="54">
        <v>50</v>
      </c>
      <c r="F11" s="54"/>
      <c r="G11" s="54">
        <v>19</v>
      </c>
      <c r="J11" s="81"/>
    </row>
    <row r="12" spans="1:10" s="60" customFormat="1" ht="18.75" customHeight="1">
      <c r="A12" s="60" t="s">
        <v>274</v>
      </c>
      <c r="B12" s="225"/>
      <c r="C12" s="223"/>
      <c r="D12" s="223"/>
      <c r="E12" s="67">
        <f>SUM(E13:E18)</f>
        <v>882</v>
      </c>
      <c r="F12" s="67"/>
      <c r="G12" s="67">
        <f>SUM(G13:G18)</f>
        <v>846</v>
      </c>
      <c r="J12" s="81"/>
    </row>
    <row r="13" spans="1:10" s="60" customFormat="1" ht="18.75" customHeight="1">
      <c r="A13" s="4" t="s">
        <v>65</v>
      </c>
      <c r="B13" s="190" t="s">
        <v>124</v>
      </c>
      <c r="C13" s="53">
        <v>8.1</v>
      </c>
      <c r="D13" s="53"/>
      <c r="E13" s="54">
        <v>282</v>
      </c>
      <c r="F13" s="54"/>
      <c r="G13" s="54">
        <v>306</v>
      </c>
      <c r="J13" s="81" t="s">
        <v>38</v>
      </c>
    </row>
    <row r="14" spans="1:10" s="60" customFormat="1" ht="18.75" customHeight="1">
      <c r="A14" s="4" t="s">
        <v>56</v>
      </c>
      <c r="B14" s="190" t="s">
        <v>125</v>
      </c>
      <c r="C14" s="53">
        <v>8.1</v>
      </c>
      <c r="D14" s="53"/>
      <c r="E14" s="54">
        <v>114</v>
      </c>
      <c r="F14" s="54"/>
      <c r="G14" s="54">
        <v>100</v>
      </c>
      <c r="J14" s="81" t="s">
        <v>38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f>291+46</f>
        <v>337</v>
      </c>
      <c r="G15" s="54">
        <v>316</v>
      </c>
      <c r="H15" s="4" t="s">
        <v>23</v>
      </c>
      <c r="J15" s="62" t="s">
        <v>38</v>
      </c>
    </row>
    <row r="16" spans="1:10" ht="12.75">
      <c r="A16" s="4" t="s">
        <v>58</v>
      </c>
      <c r="B16" s="190" t="s">
        <v>127</v>
      </c>
      <c r="C16" s="53">
        <v>8.1</v>
      </c>
      <c r="D16" s="53"/>
      <c r="E16" s="54">
        <v>132</v>
      </c>
      <c r="G16" s="54">
        <v>100</v>
      </c>
      <c r="J16" s="62" t="s">
        <v>38</v>
      </c>
    </row>
    <row r="17" spans="1:10" ht="3.75" customHeight="1" hidden="1">
      <c r="A17" s="4" t="s">
        <v>69</v>
      </c>
      <c r="B17" s="4" t="s">
        <v>128</v>
      </c>
      <c r="C17" s="53"/>
      <c r="D17" s="53"/>
      <c r="J17" s="62" t="s">
        <v>38</v>
      </c>
    </row>
    <row r="18" spans="1:10" ht="15.75" customHeight="1">
      <c r="A18" s="4" t="s">
        <v>70</v>
      </c>
      <c r="B18" s="4" t="s">
        <v>129</v>
      </c>
      <c r="C18" s="53">
        <v>8.1</v>
      </c>
      <c r="D18" s="53"/>
      <c r="E18" s="54">
        <v>17</v>
      </c>
      <c r="G18" s="54">
        <v>24</v>
      </c>
      <c r="J18" s="62" t="s">
        <v>38</v>
      </c>
    </row>
    <row r="19" spans="1:7" ht="15.75" customHeight="1">
      <c r="A19" s="60" t="s">
        <v>275</v>
      </c>
      <c r="C19" s="223" t="s">
        <v>23</v>
      </c>
      <c r="D19" s="223"/>
      <c r="E19" s="67">
        <f>E5-E12</f>
        <v>-34</v>
      </c>
      <c r="F19" s="67"/>
      <c r="G19" s="67">
        <f>G5-G12</f>
        <v>-14</v>
      </c>
    </row>
    <row r="20" spans="1:10" ht="15.75" customHeight="1">
      <c r="A20" s="4" t="s">
        <v>277</v>
      </c>
      <c r="B20" s="4" t="s">
        <v>229</v>
      </c>
      <c r="C20" s="53">
        <v>9.2</v>
      </c>
      <c r="D20" s="53"/>
      <c r="E20" s="54">
        <v>0</v>
      </c>
      <c r="G20" s="54">
        <v>1</v>
      </c>
      <c r="J20" s="62" t="s">
        <v>38</v>
      </c>
    </row>
    <row r="21" spans="1:7" ht="15.75" customHeight="1">
      <c r="A21" s="4" t="s">
        <v>278</v>
      </c>
      <c r="C21" s="53">
        <v>8.3</v>
      </c>
      <c r="D21" s="53"/>
      <c r="E21" s="54">
        <v>4</v>
      </c>
      <c r="G21" s="54">
        <v>3</v>
      </c>
    </row>
    <row r="22" spans="1:7" ht="15.75" customHeight="1">
      <c r="A22" s="60" t="s">
        <v>276</v>
      </c>
      <c r="C22" s="223" t="s">
        <v>23</v>
      </c>
      <c r="D22" s="223"/>
      <c r="E22" s="67">
        <f>+E20-E21</f>
        <v>-4</v>
      </c>
      <c r="F22" s="67"/>
      <c r="G22" s="67">
        <f>G20-G21</f>
        <v>-2</v>
      </c>
    </row>
    <row r="23" spans="1:10" ht="14.25" customHeight="1">
      <c r="A23" s="188" t="s">
        <v>71</v>
      </c>
      <c r="B23" s="188" t="s">
        <v>130</v>
      </c>
      <c r="C23" s="55"/>
      <c r="D23" s="55"/>
      <c r="E23" s="59">
        <f>E19+E22</f>
        <v>-38</v>
      </c>
      <c r="F23" s="59"/>
      <c r="G23" s="59">
        <f>G19+G22</f>
        <v>-16</v>
      </c>
      <c r="J23" s="62" t="s">
        <v>38</v>
      </c>
    </row>
    <row r="24" spans="1:10" ht="16.5" customHeight="1">
      <c r="A24" s="12" t="s">
        <v>72</v>
      </c>
      <c r="B24" s="12" t="s">
        <v>131</v>
      </c>
      <c r="C24" s="53" t="s">
        <v>23</v>
      </c>
      <c r="D24" s="53"/>
      <c r="E24" s="54">
        <v>0</v>
      </c>
      <c r="G24" s="54">
        <v>0</v>
      </c>
      <c r="J24" s="62" t="s">
        <v>38</v>
      </c>
    </row>
    <row r="25" spans="1:10" ht="13.5" thickBot="1">
      <c r="A25" s="188" t="s">
        <v>279</v>
      </c>
      <c r="B25" s="188" t="s">
        <v>132</v>
      </c>
      <c r="C25" s="51"/>
      <c r="D25" s="51"/>
      <c r="E25" s="196">
        <f>SUM(E23-E24)</f>
        <v>-38</v>
      </c>
      <c r="F25" s="59"/>
      <c r="G25" s="196">
        <f>SUM(G23-G24)</f>
        <v>-16</v>
      </c>
      <c r="H25" s="64"/>
      <c r="J25" s="62" t="s">
        <v>38</v>
      </c>
    </row>
    <row r="26" spans="1:8" ht="13.5" thickTop="1">
      <c r="A26" s="12" t="s">
        <v>280</v>
      </c>
      <c r="B26" s="61"/>
      <c r="C26" s="12"/>
      <c r="D26" s="12"/>
      <c r="E26" s="63"/>
      <c r="G26" s="63"/>
      <c r="H26" s="64"/>
    </row>
    <row r="27" spans="1:10" ht="12.75" hidden="1">
      <c r="A27" s="4" t="s">
        <v>73</v>
      </c>
      <c r="B27" s="4" t="s">
        <v>133</v>
      </c>
      <c r="C27" s="12"/>
      <c r="D27" s="12"/>
      <c r="E27" s="63"/>
      <c r="G27" s="4"/>
      <c r="H27" s="64"/>
      <c r="J27" s="62" t="s">
        <v>38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26</v>
      </c>
      <c r="B30" s="61" t="s">
        <v>226</v>
      </c>
      <c r="C30" s="12"/>
      <c r="D30" s="12"/>
      <c r="E30" s="194"/>
      <c r="G30" s="195"/>
      <c r="H30" s="64"/>
    </row>
    <row r="31" spans="1:10" ht="12.75" hidden="1">
      <c r="A31" s="12" t="s">
        <v>27</v>
      </c>
      <c r="B31" s="12" t="s">
        <v>115</v>
      </c>
      <c r="C31" s="12"/>
      <c r="D31" s="12"/>
      <c r="E31" s="194"/>
      <c r="G31" s="192"/>
      <c r="H31" s="64"/>
      <c r="J31" s="62" t="s">
        <v>38</v>
      </c>
    </row>
    <row r="32" spans="1:10" ht="12.75" hidden="1">
      <c r="A32" s="12" t="s">
        <v>28</v>
      </c>
      <c r="B32" s="12" t="s">
        <v>134</v>
      </c>
      <c r="C32" s="12"/>
      <c r="D32" s="12"/>
      <c r="E32" s="194"/>
      <c r="G32" s="195"/>
      <c r="H32" s="64"/>
      <c r="J32" s="62" t="s">
        <v>38</v>
      </c>
    </row>
    <row r="33" spans="1:10" ht="12.75" hidden="1">
      <c r="A33" s="12" t="s">
        <v>29</v>
      </c>
      <c r="B33" s="12" t="s">
        <v>135</v>
      </c>
      <c r="C33" s="12"/>
      <c r="D33" s="12"/>
      <c r="E33" s="194"/>
      <c r="G33" s="195"/>
      <c r="H33" s="64"/>
      <c r="J33" s="62" t="s">
        <v>38</v>
      </c>
    </row>
    <row r="34" spans="1:10" ht="12.75" hidden="1">
      <c r="A34" s="12" t="s">
        <v>74</v>
      </c>
      <c r="B34" s="12" t="s">
        <v>136</v>
      </c>
      <c r="C34" s="12"/>
      <c r="D34" s="12"/>
      <c r="E34" s="194"/>
      <c r="G34" s="195"/>
      <c r="H34" s="64"/>
      <c r="J34" s="62" t="s">
        <v>38</v>
      </c>
    </row>
    <row r="35" spans="1:10" ht="12.75" hidden="1">
      <c r="A35" s="12" t="s">
        <v>30</v>
      </c>
      <c r="B35" s="12" t="s">
        <v>137</v>
      </c>
      <c r="C35" s="12"/>
      <c r="D35" s="12"/>
      <c r="E35" s="194"/>
      <c r="G35" s="195"/>
      <c r="H35" s="64"/>
      <c r="J35" s="62" t="s">
        <v>38</v>
      </c>
    </row>
    <row r="36" spans="1:10" ht="12.75" hidden="1">
      <c r="A36" s="12" t="s">
        <v>31</v>
      </c>
      <c r="B36" s="12" t="s">
        <v>230</v>
      </c>
      <c r="C36" s="12"/>
      <c r="D36" s="12"/>
      <c r="E36" s="194"/>
      <c r="G36" s="192"/>
      <c r="H36" s="64"/>
      <c r="J36" s="62" t="s">
        <v>38</v>
      </c>
    </row>
    <row r="37" spans="1:10" ht="12.75" hidden="1">
      <c r="A37" s="12" t="s">
        <v>32</v>
      </c>
      <c r="B37" s="12" t="s">
        <v>116</v>
      </c>
      <c r="C37" s="12"/>
      <c r="D37" s="12"/>
      <c r="E37" s="192"/>
      <c r="G37" s="168"/>
      <c r="H37" s="64"/>
      <c r="J37" s="62" t="s">
        <v>38</v>
      </c>
    </row>
    <row r="38" spans="1:10" ht="12.75" hidden="1">
      <c r="A38" s="188" t="s">
        <v>76</v>
      </c>
      <c r="B38" s="188" t="s">
        <v>231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38</v>
      </c>
    </row>
    <row r="39" spans="1:10" ht="13.5" thickBot="1">
      <c r="A39" s="188" t="s">
        <v>75</v>
      </c>
      <c r="B39" s="188" t="s">
        <v>232</v>
      </c>
      <c r="C39" s="51"/>
      <c r="D39" s="51"/>
      <c r="E39" s="196">
        <f>+SUM(E25+E38)</f>
        <v>-38</v>
      </c>
      <c r="F39" s="59"/>
      <c r="G39" s="196">
        <f>+SUM(G25+G38)</f>
        <v>-16</v>
      </c>
      <c r="H39" s="64"/>
      <c r="J39" s="62" t="s">
        <v>38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37</v>
      </c>
      <c r="B41" s="191" t="s">
        <v>117</v>
      </c>
      <c r="C41" s="12"/>
      <c r="D41" s="12"/>
      <c r="E41" s="194"/>
      <c r="G41" s="195"/>
      <c r="H41" s="64"/>
    </row>
    <row r="42" spans="1:8" ht="12.75" hidden="1" outlineLevel="1">
      <c r="A42" s="12" t="s">
        <v>35</v>
      </c>
      <c r="B42" s="12" t="s">
        <v>138</v>
      </c>
      <c r="C42" s="12"/>
      <c r="D42" s="12"/>
      <c r="E42" s="194"/>
      <c r="G42" s="195"/>
      <c r="H42" s="64"/>
    </row>
    <row r="43" spans="1:8" ht="12.75" hidden="1" outlineLevel="1">
      <c r="A43" s="12" t="s">
        <v>36</v>
      </c>
      <c r="B43" s="12" t="s">
        <v>119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34</v>
      </c>
      <c r="B46" s="12" t="s">
        <v>233</v>
      </c>
      <c r="C46" s="12"/>
      <c r="D46" s="12"/>
      <c r="E46" s="194"/>
      <c r="G46" s="195"/>
      <c r="H46" s="64"/>
    </row>
    <row r="47" spans="1:8" ht="12.75" hidden="1" outlineLevel="1">
      <c r="A47" s="12" t="s">
        <v>35</v>
      </c>
      <c r="B47" s="12" t="s">
        <v>118</v>
      </c>
      <c r="C47" s="12"/>
      <c r="D47" s="12"/>
      <c r="E47" s="194"/>
      <c r="G47" s="195"/>
      <c r="H47" s="64"/>
    </row>
    <row r="48" spans="1:8" ht="12.75" hidden="1" outlineLevel="1">
      <c r="A48" s="12" t="s">
        <v>36</v>
      </c>
      <c r="B48" s="12" t="s">
        <v>119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262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267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24</v>
      </c>
      <c r="B56" s="38"/>
      <c r="C56" s="71"/>
      <c r="D56" s="71"/>
    </row>
    <row r="57" spans="1:4" ht="12.75">
      <c r="A57" s="76" t="s">
        <v>431</v>
      </c>
      <c r="B57" s="76" t="s">
        <v>253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22</v>
      </c>
      <c r="B60" s="77"/>
    </row>
    <row r="61" spans="1:4" ht="12.75">
      <c r="A61" s="78" t="s">
        <v>281</v>
      </c>
      <c r="B61" s="78" t="s">
        <v>139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266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6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285</v>
      </c>
      <c r="C1" s="188" t="s">
        <v>219</v>
      </c>
      <c r="D1" s="199"/>
      <c r="E1" s="188"/>
      <c r="F1" s="188"/>
      <c r="G1" s="188"/>
    </row>
    <row r="2" spans="2:10" s="12" customFormat="1" ht="12.75">
      <c r="B2" s="188" t="s">
        <v>443</v>
      </c>
      <c r="C2" s="188" t="s">
        <v>263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29"/>
      <c r="E3" s="51"/>
      <c r="F3" s="51"/>
      <c r="G3" s="51"/>
    </row>
    <row r="4" spans="2:7" ht="12.75" customHeight="1">
      <c r="B4" s="323"/>
      <c r="C4" s="57"/>
      <c r="D4" s="324" t="s">
        <v>0</v>
      </c>
      <c r="E4" s="326" t="s">
        <v>444</v>
      </c>
      <c r="F4" s="198"/>
      <c r="G4" s="326" t="s">
        <v>445</v>
      </c>
    </row>
    <row r="5" spans="2:7" ht="12.75">
      <c r="B5" s="323"/>
      <c r="C5" s="57"/>
      <c r="D5" s="324"/>
      <c r="E5" s="326"/>
      <c r="F5" s="84"/>
      <c r="G5" s="326"/>
    </row>
    <row r="6" spans="2:7" ht="9" customHeight="1">
      <c r="B6" s="57"/>
      <c r="C6" s="57"/>
      <c r="D6" s="199"/>
      <c r="E6" s="326"/>
      <c r="F6" s="200"/>
      <c r="G6" s="326"/>
    </row>
    <row r="7" spans="2:10" s="85" customFormat="1" ht="12.75">
      <c r="B7" s="188" t="s">
        <v>14</v>
      </c>
      <c r="C7" s="188" t="s">
        <v>140</v>
      </c>
      <c r="D7" s="55"/>
      <c r="E7" s="326"/>
      <c r="F7" s="172"/>
      <c r="G7" s="326"/>
      <c r="J7" s="53"/>
    </row>
    <row r="8" spans="2:7" ht="12.75">
      <c r="B8" s="188" t="s">
        <v>2</v>
      </c>
      <c r="C8" s="188" t="s">
        <v>141</v>
      </c>
      <c r="D8" s="180"/>
      <c r="E8" s="200"/>
      <c r="F8" s="200"/>
      <c r="G8" s="200"/>
    </row>
    <row r="9" spans="2:10" ht="12.75">
      <c r="B9" s="201" t="s">
        <v>5</v>
      </c>
      <c r="C9" s="202" t="s">
        <v>234</v>
      </c>
      <c r="D9" s="231">
        <v>3.1</v>
      </c>
      <c r="E9" s="204">
        <v>3670</v>
      </c>
      <c r="F9" s="204"/>
      <c r="G9" s="204">
        <v>2739</v>
      </c>
      <c r="J9" s="62" t="s">
        <v>38</v>
      </c>
    </row>
    <row r="10" spans="2:10" ht="12.75">
      <c r="B10" s="201" t="s">
        <v>15</v>
      </c>
      <c r="C10" s="202" t="s">
        <v>142</v>
      </c>
      <c r="D10" s="203">
        <v>3.2</v>
      </c>
      <c r="E10" s="204">
        <v>70</v>
      </c>
      <c r="F10" s="204"/>
      <c r="G10" s="204">
        <v>77</v>
      </c>
      <c r="J10" s="95" t="s">
        <v>38</v>
      </c>
    </row>
    <row r="11" spans="2:11" ht="12.75" customHeight="1" hidden="1">
      <c r="B11" s="201" t="s">
        <v>39</v>
      </c>
      <c r="C11" s="202" t="s">
        <v>235</v>
      </c>
      <c r="D11" s="203"/>
      <c r="E11" s="204"/>
      <c r="F11" s="204"/>
      <c r="G11" s="204"/>
      <c r="J11" s="95" t="s">
        <v>38</v>
      </c>
      <c r="K11" s="86"/>
    </row>
    <row r="12" spans="2:11" ht="12.75" customHeight="1" hidden="1">
      <c r="B12" s="201" t="s">
        <v>40</v>
      </c>
      <c r="C12" s="202" t="s">
        <v>143</v>
      </c>
      <c r="D12" s="203"/>
      <c r="E12" s="204"/>
      <c r="F12" s="204"/>
      <c r="G12" s="204"/>
      <c r="J12" s="95" t="s">
        <v>38</v>
      </c>
      <c r="K12" s="87"/>
    </row>
    <row r="13" spans="2:11" ht="12.75" hidden="1">
      <c r="B13" s="201" t="s">
        <v>44</v>
      </c>
      <c r="C13" s="202" t="s">
        <v>144</v>
      </c>
      <c r="D13" s="203"/>
      <c r="E13" s="204"/>
      <c r="F13" s="204"/>
      <c r="G13" s="204"/>
      <c r="J13" s="95" t="s">
        <v>38</v>
      </c>
      <c r="K13" s="87"/>
    </row>
    <row r="14" spans="2:11" ht="12.75" hidden="1">
      <c r="B14" s="201" t="s">
        <v>41</v>
      </c>
      <c r="C14" s="201" t="s">
        <v>145</v>
      </c>
      <c r="D14" s="203"/>
      <c r="E14" s="204"/>
      <c r="F14" s="204"/>
      <c r="G14" s="204"/>
      <c r="J14" s="95" t="s">
        <v>38</v>
      </c>
      <c r="K14" s="87"/>
    </row>
    <row r="15" spans="2:11" ht="12.75" hidden="1">
      <c r="B15" s="201" t="s">
        <v>42</v>
      </c>
      <c r="C15" s="201" t="s">
        <v>146</v>
      </c>
      <c r="D15" s="203"/>
      <c r="E15" s="204"/>
      <c r="F15" s="204"/>
      <c r="G15" s="204"/>
      <c r="J15" s="95" t="s">
        <v>38</v>
      </c>
      <c r="K15" s="87"/>
    </row>
    <row r="16" spans="2:11" ht="12.75" hidden="1">
      <c r="B16" s="201" t="s">
        <v>16</v>
      </c>
      <c r="C16" s="201" t="s">
        <v>147</v>
      </c>
      <c r="D16" s="203"/>
      <c r="E16" s="204"/>
      <c r="F16" s="204"/>
      <c r="G16" s="204"/>
      <c r="J16" s="96" t="s">
        <v>38</v>
      </c>
      <c r="K16" s="86"/>
    </row>
    <row r="17" spans="2:10" ht="12.75" hidden="1">
      <c r="B17" s="201" t="s">
        <v>43</v>
      </c>
      <c r="C17" s="201" t="s">
        <v>148</v>
      </c>
      <c r="D17" s="203"/>
      <c r="E17" s="204"/>
      <c r="F17" s="204"/>
      <c r="G17" s="204"/>
      <c r="J17" s="96" t="s">
        <v>38</v>
      </c>
    </row>
    <row r="18" spans="2:10" ht="12.75">
      <c r="B18" s="201" t="s">
        <v>283</v>
      </c>
      <c r="C18" s="201" t="s">
        <v>149</v>
      </c>
      <c r="D18" s="203" t="s">
        <v>23</v>
      </c>
      <c r="E18" s="204">
        <v>90</v>
      </c>
      <c r="F18" s="204"/>
      <c r="G18" s="204">
        <v>90</v>
      </c>
      <c r="J18" s="95" t="s">
        <v>38</v>
      </c>
    </row>
    <row r="19" spans="2:7" ht="12.75">
      <c r="B19" s="188" t="s">
        <v>89</v>
      </c>
      <c r="C19" s="188" t="s">
        <v>150</v>
      </c>
      <c r="D19" s="205" t="s">
        <v>23</v>
      </c>
      <c r="E19" s="216">
        <f>SUM(E9:E18)</f>
        <v>3830</v>
      </c>
      <c r="F19" s="207"/>
      <c r="G19" s="216">
        <f>SUM(G9:G18)</f>
        <v>2906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151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152</v>
      </c>
      <c r="D22" s="203">
        <v>4.1</v>
      </c>
      <c r="E22" s="204">
        <v>3034</v>
      </c>
      <c r="F22" s="209"/>
      <c r="G22" s="204">
        <v>2272</v>
      </c>
      <c r="J22" s="62" t="s">
        <v>38</v>
      </c>
      <c r="K22" s="86"/>
    </row>
    <row r="23" spans="2:11" ht="12.75" hidden="1">
      <c r="B23" s="201" t="s">
        <v>45</v>
      </c>
      <c r="C23" s="201" t="s">
        <v>153</v>
      </c>
      <c r="D23" s="203" t="s">
        <v>23</v>
      </c>
      <c r="E23" s="204"/>
      <c r="F23" s="209"/>
      <c r="G23" s="204"/>
      <c r="J23" s="62" t="s">
        <v>38</v>
      </c>
      <c r="K23" s="86"/>
    </row>
    <row r="24" spans="2:10" ht="12.75">
      <c r="B24" s="201" t="s">
        <v>46</v>
      </c>
      <c r="C24" s="201" t="s">
        <v>154</v>
      </c>
      <c r="D24" s="203">
        <v>4.2</v>
      </c>
      <c r="E24" s="204">
        <v>845</v>
      </c>
      <c r="F24" s="209" t="s">
        <v>23</v>
      </c>
      <c r="G24" s="204">
        <v>1505</v>
      </c>
      <c r="J24" s="62" t="s">
        <v>38</v>
      </c>
    </row>
    <row r="25" spans="2:10" ht="12.75" hidden="1">
      <c r="B25" s="201" t="s">
        <v>44</v>
      </c>
      <c r="C25" s="201" t="s">
        <v>155</v>
      </c>
      <c r="D25" s="203"/>
      <c r="E25" s="204"/>
      <c r="F25" s="209"/>
      <c r="G25" s="204"/>
      <c r="J25" s="62" t="s">
        <v>38</v>
      </c>
    </row>
    <row r="26" spans="2:10" ht="12.75" hidden="1">
      <c r="B26" s="201" t="s">
        <v>48</v>
      </c>
      <c r="C26" s="201" t="s">
        <v>156</v>
      </c>
      <c r="D26" s="203"/>
      <c r="E26" s="204"/>
      <c r="F26" s="209"/>
      <c r="G26" s="204"/>
      <c r="J26" s="62" t="s">
        <v>38</v>
      </c>
    </row>
    <row r="27" spans="2:10" ht="12.75">
      <c r="B27" s="201" t="s">
        <v>47</v>
      </c>
      <c r="C27" s="201" t="s">
        <v>157</v>
      </c>
      <c r="D27" s="203">
        <v>4.3</v>
      </c>
      <c r="E27" s="204">
        <v>72</v>
      </c>
      <c r="F27" s="204"/>
      <c r="G27" s="204">
        <v>71</v>
      </c>
      <c r="J27" s="62" t="s">
        <v>38</v>
      </c>
    </row>
    <row r="28" spans="2:7" ht="12.75">
      <c r="B28" s="201" t="s">
        <v>17</v>
      </c>
      <c r="C28" s="201" t="s">
        <v>252</v>
      </c>
      <c r="D28" s="88">
        <v>4.4</v>
      </c>
      <c r="E28" s="210">
        <v>724</v>
      </c>
      <c r="G28" s="210">
        <v>1253</v>
      </c>
    </row>
    <row r="29" spans="2:7" ht="12.75">
      <c r="B29" s="188" t="s">
        <v>90</v>
      </c>
      <c r="C29" s="188" t="s">
        <v>158</v>
      </c>
      <c r="D29" s="205"/>
      <c r="E29" s="216">
        <f>SUM(E22:E28)</f>
        <v>4675</v>
      </c>
      <c r="F29" s="211"/>
      <c r="G29" s="216">
        <f>SUM(G22:G28)</f>
        <v>5101</v>
      </c>
    </row>
    <row r="30" spans="2:11" ht="13.5" thickBot="1">
      <c r="B30" s="206" t="s">
        <v>11</v>
      </c>
      <c r="C30" s="206" t="s">
        <v>159</v>
      </c>
      <c r="D30" s="199"/>
      <c r="E30" s="217">
        <f>SUM(E19+E29)</f>
        <v>8505</v>
      </c>
      <c r="F30" s="212"/>
      <c r="G30" s="217">
        <f>SUM(G19+G29)</f>
        <v>8007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160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161</v>
      </c>
      <c r="D33" s="208"/>
      <c r="E33" s="200"/>
      <c r="F33" s="200"/>
      <c r="G33" s="200"/>
      <c r="J33" s="62" t="s">
        <v>38</v>
      </c>
      <c r="K33" s="86"/>
    </row>
    <row r="34" spans="2:11" ht="12.75">
      <c r="B34" s="201" t="s">
        <v>215</v>
      </c>
      <c r="C34" s="201" t="s">
        <v>216</v>
      </c>
      <c r="D34" s="88">
        <v>7.1</v>
      </c>
      <c r="E34" s="4">
        <v>5351</v>
      </c>
      <c r="G34" s="4">
        <v>5351</v>
      </c>
      <c r="J34" s="62" t="s">
        <v>38</v>
      </c>
      <c r="K34" s="86"/>
    </row>
    <row r="35" spans="2:11" ht="12.75" hidden="1">
      <c r="B35" s="201" t="s">
        <v>60</v>
      </c>
      <c r="C35" s="201" t="s">
        <v>162</v>
      </c>
      <c r="J35" s="62" t="s">
        <v>38</v>
      </c>
      <c r="K35" s="86"/>
    </row>
    <row r="36" spans="2:11" ht="12.75" hidden="1">
      <c r="B36" s="201" t="s">
        <v>21</v>
      </c>
      <c r="C36" s="201" t="s">
        <v>163</v>
      </c>
      <c r="J36" s="62" t="s">
        <v>38</v>
      </c>
      <c r="K36" s="86"/>
    </row>
    <row r="37" spans="2:11" ht="12.75" hidden="1">
      <c r="B37" s="201" t="s">
        <v>59</v>
      </c>
      <c r="C37" s="201" t="s">
        <v>164</v>
      </c>
      <c r="J37" s="62" t="s">
        <v>38</v>
      </c>
      <c r="K37" s="86"/>
    </row>
    <row r="38" spans="2:10" ht="12.75" hidden="1">
      <c r="B38" s="201" t="s">
        <v>61</v>
      </c>
      <c r="C38" s="201" t="s">
        <v>165</v>
      </c>
      <c r="J38" s="62" t="s">
        <v>38</v>
      </c>
    </row>
    <row r="39" spans="2:7" ht="12.75">
      <c r="B39" s="201" t="s">
        <v>272</v>
      </c>
      <c r="C39" s="201"/>
      <c r="D39" s="88">
        <v>7.1</v>
      </c>
      <c r="E39" s="4">
        <v>1399</v>
      </c>
      <c r="G39" s="4">
        <v>1405</v>
      </c>
    </row>
    <row r="40" spans="2:10" ht="12.75">
      <c r="B40" s="201" t="s">
        <v>62</v>
      </c>
      <c r="C40" s="201" t="s">
        <v>166</v>
      </c>
      <c r="D40" s="88">
        <v>7.2</v>
      </c>
      <c r="E40" s="54">
        <v>487</v>
      </c>
      <c r="G40" s="54">
        <v>632</v>
      </c>
      <c r="J40" s="62" t="s">
        <v>38</v>
      </c>
    </row>
    <row r="41" spans="2:10" ht="12.75">
      <c r="B41" s="201" t="s">
        <v>63</v>
      </c>
      <c r="C41" s="201" t="s">
        <v>167</v>
      </c>
      <c r="D41" s="88">
        <v>7.3</v>
      </c>
      <c r="E41" s="4">
        <v>-38</v>
      </c>
      <c r="F41" s="214"/>
      <c r="G41" s="4">
        <v>-16</v>
      </c>
      <c r="J41" s="62" t="s">
        <v>38</v>
      </c>
    </row>
    <row r="42" spans="2:11" ht="12.75">
      <c r="B42" s="188" t="s">
        <v>77</v>
      </c>
      <c r="C42" s="188" t="s">
        <v>168</v>
      </c>
      <c r="D42" s="205"/>
      <c r="E42" s="320">
        <f>SUM(E34:E40)</f>
        <v>7237</v>
      </c>
      <c r="F42" s="206"/>
      <c r="G42" s="215">
        <f>SUM(G34:G40)</f>
        <v>7388</v>
      </c>
      <c r="K42" s="12"/>
    </row>
    <row r="43" spans="2:11" ht="12.75">
      <c r="B43" s="188" t="s">
        <v>426</v>
      </c>
      <c r="C43" s="188"/>
      <c r="D43" s="205"/>
      <c r="E43" s="206"/>
      <c r="F43" s="206"/>
      <c r="G43" s="206"/>
      <c r="K43" s="12"/>
    </row>
    <row r="44" spans="2:11" ht="12.75" hidden="1">
      <c r="B44" s="188" t="s">
        <v>81</v>
      </c>
      <c r="C44" s="188" t="s">
        <v>169</v>
      </c>
      <c r="D44" s="205"/>
      <c r="E44" s="206"/>
      <c r="F44" s="211"/>
      <c r="G44" s="207"/>
      <c r="J44" s="62" t="s">
        <v>38</v>
      </c>
      <c r="K44" s="12"/>
    </row>
    <row r="45" spans="2:10" ht="12.75" hidden="1">
      <c r="B45" s="12" t="s">
        <v>80</v>
      </c>
      <c r="C45" s="12" t="s">
        <v>170</v>
      </c>
      <c r="F45" s="90"/>
      <c r="G45" s="90"/>
      <c r="J45" s="62" t="s">
        <v>38</v>
      </c>
    </row>
    <row r="46" spans="2:10" ht="12.75" hidden="1">
      <c r="B46" s="12" t="s">
        <v>217</v>
      </c>
      <c r="C46" s="12" t="s">
        <v>220</v>
      </c>
      <c r="D46" s="88" t="s">
        <v>23</v>
      </c>
      <c r="E46" s="4" t="s">
        <v>23</v>
      </c>
      <c r="F46" s="90"/>
      <c r="G46" s="90" t="s">
        <v>23</v>
      </c>
      <c r="J46" s="62" t="s">
        <v>38</v>
      </c>
    </row>
    <row r="47" spans="2:10" ht="12.75" hidden="1">
      <c r="B47" s="12" t="s">
        <v>49</v>
      </c>
      <c r="C47" s="12" t="s">
        <v>171</v>
      </c>
      <c r="F47" s="90"/>
      <c r="G47" s="90"/>
      <c r="J47" s="62" t="s">
        <v>38</v>
      </c>
    </row>
    <row r="48" spans="2:10" ht="12.75" hidden="1">
      <c r="B48" s="12" t="s">
        <v>19</v>
      </c>
      <c r="C48" s="12" t="s">
        <v>172</v>
      </c>
      <c r="D48" s="88" t="s">
        <v>23</v>
      </c>
      <c r="F48" s="90"/>
      <c r="G48" s="90"/>
      <c r="J48" s="62" t="s">
        <v>38</v>
      </c>
    </row>
    <row r="49" spans="2:12" ht="12.75" hidden="1">
      <c r="B49" s="201" t="s">
        <v>79</v>
      </c>
      <c r="C49" s="201" t="s">
        <v>173</v>
      </c>
      <c r="E49" s="204"/>
      <c r="F49" s="210"/>
      <c r="G49" s="204"/>
      <c r="J49" s="62" t="s">
        <v>38</v>
      </c>
      <c r="L49" s="86"/>
    </row>
    <row r="50" spans="2:12" ht="12.75" hidden="1">
      <c r="B50" s="201" t="s">
        <v>78</v>
      </c>
      <c r="C50" s="201" t="s">
        <v>174</v>
      </c>
      <c r="E50" s="60"/>
      <c r="F50" s="204"/>
      <c r="G50" s="60"/>
      <c r="L50" s="86"/>
    </row>
    <row r="51" spans="2:12" ht="12.75" hidden="1">
      <c r="B51" s="188" t="s">
        <v>88</v>
      </c>
      <c r="C51" s="188" t="s">
        <v>175</v>
      </c>
      <c r="D51" s="208"/>
      <c r="E51" s="215">
        <f>SUM(E45:E50)</f>
        <v>0</v>
      </c>
      <c r="F51" s="206"/>
      <c r="G51" s="215">
        <f>SUM(G45:G50)</f>
        <v>0</v>
      </c>
      <c r="L51" s="91"/>
    </row>
    <row r="52" spans="2:12" ht="12.75">
      <c r="B52" s="12" t="s">
        <v>433</v>
      </c>
      <c r="C52" s="61"/>
      <c r="E52" s="4">
        <v>4</v>
      </c>
      <c r="F52" s="60"/>
      <c r="G52" s="4">
        <v>15</v>
      </c>
      <c r="L52" s="91"/>
    </row>
    <row r="53" spans="2:12" ht="12.75">
      <c r="B53" s="4" t="s">
        <v>427</v>
      </c>
      <c r="C53" s="188" t="s">
        <v>158</v>
      </c>
      <c r="D53" s="4"/>
      <c r="E53" s="4">
        <v>540</v>
      </c>
      <c r="G53" s="4">
        <v>13</v>
      </c>
      <c r="L53" s="91"/>
    </row>
    <row r="54" spans="2:12" ht="12.75">
      <c r="B54" s="188" t="s">
        <v>88</v>
      </c>
      <c r="C54" s="206" t="s">
        <v>159</v>
      </c>
      <c r="D54" s="205"/>
      <c r="E54" s="216">
        <f>SUM(E52:E53)</f>
        <v>544</v>
      </c>
      <c r="F54" s="211"/>
      <c r="G54" s="216">
        <f>SUM(G52:G53)</f>
        <v>28</v>
      </c>
      <c r="L54" s="91"/>
    </row>
    <row r="55" spans="2:12" ht="12.75">
      <c r="B55" s="188" t="s">
        <v>82</v>
      </c>
      <c r="C55" s="188" t="s">
        <v>176</v>
      </c>
      <c r="D55" s="208"/>
      <c r="E55" s="200"/>
      <c r="F55" s="200"/>
      <c r="G55" s="200"/>
      <c r="J55" s="62" t="s">
        <v>38</v>
      </c>
      <c r="L55" s="87"/>
    </row>
    <row r="56" spans="2:12" ht="12.75" hidden="1">
      <c r="B56" s="12" t="s">
        <v>284</v>
      </c>
      <c r="C56" s="12" t="s">
        <v>178</v>
      </c>
      <c r="D56" s="88" t="s">
        <v>23</v>
      </c>
      <c r="E56" s="4" t="s">
        <v>23</v>
      </c>
      <c r="F56" s="4" t="s">
        <v>23</v>
      </c>
      <c r="G56" s="4" t="s">
        <v>23</v>
      </c>
      <c r="J56" s="62" t="s">
        <v>38</v>
      </c>
      <c r="L56" s="86"/>
    </row>
    <row r="57" spans="2:12" ht="12.75" hidden="1">
      <c r="B57" s="12" t="s">
        <v>85</v>
      </c>
      <c r="C57" s="12" t="s">
        <v>177</v>
      </c>
      <c r="D57" s="88">
        <v>22</v>
      </c>
      <c r="G57" s="4">
        <v>0</v>
      </c>
      <c r="J57" s="62" t="s">
        <v>38</v>
      </c>
      <c r="L57" s="86"/>
    </row>
    <row r="58" spans="2:10" ht="12.75">
      <c r="B58" s="12" t="s">
        <v>51</v>
      </c>
      <c r="C58" s="12" t="s">
        <v>179</v>
      </c>
      <c r="D58" s="88">
        <v>22</v>
      </c>
      <c r="E58" s="210">
        <v>106</v>
      </c>
      <c r="G58" s="210">
        <v>65</v>
      </c>
      <c r="J58" s="62" t="s">
        <v>38</v>
      </c>
    </row>
    <row r="59" spans="2:10" ht="12.75">
      <c r="B59" s="12" t="s">
        <v>50</v>
      </c>
      <c r="C59" s="12" t="s">
        <v>180</v>
      </c>
      <c r="D59" s="88">
        <v>5.1</v>
      </c>
      <c r="E59" s="210">
        <v>218</v>
      </c>
      <c r="G59" s="210">
        <v>224</v>
      </c>
      <c r="J59" s="62" t="s">
        <v>38</v>
      </c>
    </row>
    <row r="60" spans="2:10" ht="12.75">
      <c r="B60" s="201" t="s">
        <v>84</v>
      </c>
      <c r="C60" s="201" t="s">
        <v>181</v>
      </c>
      <c r="D60" s="88">
        <v>5.2</v>
      </c>
      <c r="E60" s="210">
        <v>14</v>
      </c>
      <c r="G60" s="210">
        <v>15</v>
      </c>
      <c r="J60" s="62" t="s">
        <v>38</v>
      </c>
    </row>
    <row r="61" spans="2:10" ht="12.75">
      <c r="B61" s="201" t="s">
        <v>86</v>
      </c>
      <c r="C61" s="201" t="s">
        <v>182</v>
      </c>
      <c r="D61" s="88">
        <v>5.2</v>
      </c>
      <c r="E61" s="4">
        <v>16</v>
      </c>
      <c r="F61" s="210"/>
      <c r="G61" s="4">
        <v>24</v>
      </c>
      <c r="J61" s="62" t="s">
        <v>38</v>
      </c>
    </row>
    <row r="62" spans="2:10" ht="12.75">
      <c r="B62" s="201" t="s">
        <v>83</v>
      </c>
      <c r="C62" s="201" t="s">
        <v>183</v>
      </c>
      <c r="D62" s="88">
        <v>5.3</v>
      </c>
      <c r="E62" s="210">
        <v>48</v>
      </c>
      <c r="F62" s="210"/>
      <c r="G62" s="210">
        <v>45</v>
      </c>
      <c r="J62" s="62" t="s">
        <v>38</v>
      </c>
    </row>
    <row r="63" spans="2:10" ht="12.75">
      <c r="B63" s="201" t="s">
        <v>20</v>
      </c>
      <c r="C63" s="201" t="s">
        <v>184</v>
      </c>
      <c r="D63" s="88">
        <v>5.4</v>
      </c>
      <c r="E63" s="210">
        <v>50</v>
      </c>
      <c r="F63" s="210"/>
      <c r="G63" s="210">
        <v>75</v>
      </c>
      <c r="J63" s="97" t="s">
        <v>38</v>
      </c>
    </row>
    <row r="64" spans="2:10" ht="12.75">
      <c r="B64" s="201" t="s">
        <v>434</v>
      </c>
      <c r="C64" s="201"/>
      <c r="D64" s="88">
        <v>5.5</v>
      </c>
      <c r="E64" s="210">
        <v>272</v>
      </c>
      <c r="F64" s="210"/>
      <c r="G64" s="210">
        <v>143</v>
      </c>
      <c r="J64" s="97"/>
    </row>
    <row r="65" spans="2:10" ht="12.75">
      <c r="B65" s="188" t="s">
        <v>87</v>
      </c>
      <c r="C65" s="188" t="s">
        <v>185</v>
      </c>
      <c r="D65" s="208"/>
      <c r="E65" s="216">
        <f>SUM(E56:E64)</f>
        <v>724</v>
      </c>
      <c r="F65" s="218"/>
      <c r="G65" s="216">
        <f>SUM(G56:G64)</f>
        <v>591</v>
      </c>
      <c r="J65" s="62" t="s">
        <v>38</v>
      </c>
    </row>
    <row r="66" spans="2:10" ht="13.5" thickBot="1">
      <c r="B66" s="188" t="s">
        <v>12</v>
      </c>
      <c r="C66" s="188" t="s">
        <v>186</v>
      </c>
      <c r="D66" s="208"/>
      <c r="E66" s="217">
        <f>E65+E54+E42</f>
        <v>8505</v>
      </c>
      <c r="F66" s="206"/>
      <c r="G66" s="217">
        <f>SUM(G42+G54+G65)</f>
        <v>8007</v>
      </c>
      <c r="J66" s="62" t="s">
        <v>38</v>
      </c>
    </row>
    <row r="67" spans="2:8" ht="13.5" thickTop="1">
      <c r="B67" s="92"/>
      <c r="C67" s="92"/>
      <c r="D67" s="223"/>
      <c r="E67" s="61"/>
      <c r="F67" s="66"/>
      <c r="G67" s="67"/>
      <c r="H67" s="60"/>
    </row>
    <row r="68" spans="2:8" ht="12.75">
      <c r="B68" s="75"/>
      <c r="C68" s="177"/>
      <c r="D68" s="232"/>
      <c r="E68" s="61"/>
      <c r="F68" s="66"/>
      <c r="G68" s="67"/>
      <c r="H68" s="60"/>
    </row>
    <row r="69" spans="2:8" ht="12.75">
      <c r="B69" s="75"/>
      <c r="C69" s="177" t="s">
        <v>264</v>
      </c>
      <c r="D69" s="232"/>
      <c r="E69" s="65"/>
      <c r="F69" s="68"/>
      <c r="G69" s="67"/>
      <c r="H69" s="60"/>
    </row>
    <row r="70" spans="2:8" ht="12.75">
      <c r="B70" s="75"/>
      <c r="C70" s="177"/>
      <c r="D70" s="232"/>
      <c r="E70" s="65"/>
      <c r="F70" s="68"/>
      <c r="G70" s="67"/>
      <c r="H70" s="60"/>
    </row>
    <row r="71" spans="2:4" ht="12.75">
      <c r="B71" s="75"/>
      <c r="C71" s="178"/>
      <c r="D71" s="232"/>
    </row>
    <row r="72" spans="2:4" ht="12.75">
      <c r="B72" s="65"/>
      <c r="C72" s="178" t="s">
        <v>267</v>
      </c>
      <c r="D72" s="223"/>
    </row>
    <row r="73" spans="2:4" ht="12.75">
      <c r="B73" s="65" t="s">
        <v>24</v>
      </c>
      <c r="C73" s="65"/>
      <c r="D73" s="53"/>
    </row>
    <row r="74" spans="2:4" ht="12.75">
      <c r="B74" s="93" t="s">
        <v>431</v>
      </c>
      <c r="C74" s="93" t="s">
        <v>254</v>
      </c>
      <c r="D74" s="62"/>
    </row>
    <row r="75" spans="2:4" ht="12.75" hidden="1">
      <c r="B75" s="93"/>
      <c r="C75" s="93"/>
      <c r="D75" s="62"/>
    </row>
    <row r="76" spans="2:4" ht="12.75" hidden="1">
      <c r="B76" s="93"/>
      <c r="C76" s="93"/>
      <c r="D76" s="62"/>
    </row>
    <row r="77" spans="2:7" ht="12.75">
      <c r="B77" s="69" t="s">
        <v>22</v>
      </c>
      <c r="C77" s="69"/>
      <c r="D77" s="94"/>
      <c r="E77" s="54"/>
      <c r="F77" s="54"/>
      <c r="G77" s="54"/>
    </row>
    <row r="78" spans="2:7" ht="12.75">
      <c r="B78" s="93" t="s">
        <v>281</v>
      </c>
      <c r="C78" s="183" t="s">
        <v>223</v>
      </c>
      <c r="D78" s="62"/>
      <c r="E78" s="54"/>
      <c r="F78" s="54"/>
      <c r="G78" s="54"/>
    </row>
    <row r="79" spans="2:7" ht="12.75">
      <c r="B79" s="93"/>
      <c r="C79" s="183"/>
      <c r="D79" s="62"/>
      <c r="E79" s="54"/>
      <c r="F79" s="54"/>
      <c r="G79" s="54"/>
    </row>
    <row r="80" spans="2:7" ht="18" customHeight="1">
      <c r="B80" s="69"/>
      <c r="C80" s="69"/>
      <c r="D80" s="62"/>
      <c r="E80" s="54"/>
      <c r="F80" s="54"/>
      <c r="G80" s="54"/>
    </row>
    <row r="81" spans="2:7" ht="12.75">
      <c r="B81" s="228"/>
      <c r="C81" s="179"/>
      <c r="D81" s="62"/>
      <c r="E81" s="54"/>
      <c r="F81" s="54"/>
      <c r="G81" s="54"/>
    </row>
    <row r="82" spans="2:7" ht="12.75">
      <c r="B82" s="227" t="s">
        <v>23</v>
      </c>
      <c r="C82" s="179" t="s">
        <v>265</v>
      </c>
      <c r="D82" s="226" t="s">
        <v>23</v>
      </c>
      <c r="E82" s="54"/>
      <c r="F82" s="54"/>
      <c r="G82" s="54"/>
    </row>
    <row r="83" spans="2:7" ht="12.75">
      <c r="B83" s="69"/>
      <c r="C83" s="69"/>
      <c r="D83" s="62"/>
      <c r="E83" s="54"/>
      <c r="F83" s="54"/>
      <c r="G83" s="54"/>
    </row>
    <row r="84" spans="2:3" ht="12.75">
      <c r="B84" s="34"/>
      <c r="C84" s="34"/>
    </row>
    <row r="85" spans="2:3" ht="12.75">
      <c r="B85" s="34"/>
      <c r="C85" s="34"/>
    </row>
    <row r="86" spans="2:3" ht="12.75">
      <c r="B86" s="34"/>
      <c r="C86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286</v>
      </c>
      <c r="B1" s="175" t="s">
        <v>242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443</v>
      </c>
      <c r="B2" s="106" t="s">
        <v>187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7"/>
      <c r="B3" s="327"/>
      <c r="C3" s="327"/>
      <c r="D3" s="327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97.5" customHeight="1">
      <c r="A4" s="329"/>
      <c r="B4" s="170"/>
      <c r="C4" s="331" t="s">
        <v>112</v>
      </c>
      <c r="D4" s="55"/>
      <c r="E4" s="333" t="s">
        <v>256</v>
      </c>
      <c r="F4" s="127"/>
      <c r="G4" s="333" t="s">
        <v>257</v>
      </c>
      <c r="H4" s="126"/>
      <c r="I4" s="333" t="s">
        <v>271</v>
      </c>
      <c r="J4" s="127"/>
      <c r="K4" s="333" t="s">
        <v>258</v>
      </c>
      <c r="L4" s="127"/>
      <c r="M4" s="333" t="s">
        <v>259</v>
      </c>
      <c r="N4" s="127"/>
      <c r="O4" s="335" t="s">
        <v>260</v>
      </c>
      <c r="P4" s="127"/>
      <c r="Q4" s="333" t="s">
        <v>77</v>
      </c>
    </row>
    <row r="5" spans="1:17" s="108" customFormat="1" ht="81.75" customHeight="1">
      <c r="A5" s="330"/>
      <c r="B5" s="171"/>
      <c r="C5" s="332"/>
      <c r="D5" s="55"/>
      <c r="E5" s="333"/>
      <c r="F5" s="128"/>
      <c r="G5" s="334"/>
      <c r="H5" s="129"/>
      <c r="I5" s="334"/>
      <c r="J5" s="128"/>
      <c r="K5" s="334"/>
      <c r="L5" s="128"/>
      <c r="M5" s="334"/>
      <c r="N5" s="128"/>
      <c r="O5" s="335"/>
      <c r="P5" s="128"/>
      <c r="Q5" s="334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438</v>
      </c>
      <c r="B8" s="113" t="s">
        <v>203</v>
      </c>
      <c r="C8" s="113"/>
      <c r="D8" s="147"/>
      <c r="E8" s="151">
        <v>5351</v>
      </c>
      <c r="F8" s="152"/>
      <c r="G8" s="151">
        <v>1268</v>
      </c>
      <c r="H8" s="151"/>
      <c r="I8" s="151">
        <v>648</v>
      </c>
      <c r="J8" s="152"/>
      <c r="K8" s="151"/>
      <c r="L8" s="152"/>
      <c r="M8" s="151">
        <v>137</v>
      </c>
      <c r="N8" s="152"/>
      <c r="O8" s="152"/>
      <c r="P8" s="152"/>
      <c r="Q8" s="151">
        <f>SUM(E8:O8)</f>
        <v>7404</v>
      </c>
    </row>
    <row r="9" spans="1:17" s="108" customFormat="1" ht="18" customHeight="1" thickTop="1">
      <c r="A9" s="113" t="s">
        <v>110</v>
      </c>
      <c r="B9" s="113" t="s">
        <v>204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53</v>
      </c>
      <c r="B10" s="114" t="s">
        <v>205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448</v>
      </c>
      <c r="B11" s="130" t="s">
        <v>206</v>
      </c>
      <c r="C11" s="130"/>
      <c r="D11" s="148"/>
      <c r="E11" s="155">
        <f>SUM(E8:E10)</f>
        <v>5351</v>
      </c>
      <c r="F11" s="155"/>
      <c r="G11" s="155">
        <f>SUM(G8:G10)</f>
        <v>1268</v>
      </c>
      <c r="H11" s="155"/>
      <c r="I11" s="155">
        <v>648</v>
      </c>
      <c r="J11" s="155"/>
      <c r="K11" s="155">
        <f>SUM(K8:K10)</f>
        <v>0</v>
      </c>
      <c r="L11" s="155"/>
      <c r="M11" s="155">
        <f>SUM(M8:M10)</f>
        <v>137</v>
      </c>
      <c r="N11" s="156"/>
      <c r="O11" s="155">
        <f>SUM(O8:O10)</f>
        <v>0</v>
      </c>
      <c r="P11" s="156"/>
      <c r="Q11" s="155">
        <f>SUM(E11:O11)</f>
        <v>7404</v>
      </c>
    </row>
    <row r="12" spans="1:17" s="108" customFormat="1" ht="13.5" thickTop="1">
      <c r="A12" s="130" t="s">
        <v>439</v>
      </c>
      <c r="B12" s="130" t="s">
        <v>243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54</v>
      </c>
      <c r="B13" s="115" t="s">
        <v>207</v>
      </c>
      <c r="C13" s="116"/>
      <c r="D13" s="116"/>
      <c r="E13" s="154"/>
      <c r="F13" s="154"/>
      <c r="G13" s="154"/>
      <c r="H13" s="154"/>
      <c r="I13" s="154">
        <v>-401</v>
      </c>
      <c r="J13" s="154"/>
      <c r="K13" s="154"/>
      <c r="L13" s="154"/>
      <c r="M13" s="154"/>
      <c r="N13" s="154"/>
      <c r="O13" s="154"/>
      <c r="P13" s="154"/>
      <c r="Q13" s="153"/>
    </row>
    <row r="14" spans="1:17" s="108" customFormat="1" ht="12.75">
      <c r="A14" s="115" t="s">
        <v>436</v>
      </c>
      <c r="B14" s="115"/>
      <c r="C14" s="116"/>
      <c r="D14" s="116"/>
      <c r="E14" s="154"/>
      <c r="F14" s="154"/>
      <c r="G14" s="154">
        <v>-6</v>
      </c>
      <c r="H14" s="154"/>
      <c r="I14" s="154">
        <v>-148</v>
      </c>
      <c r="J14" s="154"/>
      <c r="K14" s="154"/>
      <c r="L14" s="154"/>
      <c r="M14" s="154"/>
      <c r="N14" s="154"/>
      <c r="O14" s="154"/>
      <c r="P14" s="154"/>
      <c r="Q14" s="153"/>
    </row>
    <row r="15" spans="1:19" s="108" customFormat="1" ht="12.75">
      <c r="A15" s="116" t="s">
        <v>33</v>
      </c>
      <c r="B15" s="116" t="s">
        <v>245</v>
      </c>
      <c r="C15" s="113"/>
      <c r="D15" s="113"/>
      <c r="E15" s="159"/>
      <c r="F15" s="154"/>
      <c r="G15" s="159"/>
      <c r="H15" s="159"/>
      <c r="I15" s="159">
        <v>426</v>
      </c>
      <c r="J15" s="154"/>
      <c r="K15" s="159"/>
      <c r="L15" s="154"/>
      <c r="M15" s="159" t="s">
        <v>23</v>
      </c>
      <c r="N15" s="154"/>
      <c r="O15" s="154"/>
      <c r="P15" s="154"/>
      <c r="Q15" s="230">
        <f>SUM(E15:O15)</f>
        <v>426</v>
      </c>
      <c r="S15" s="118"/>
    </row>
    <row r="16" spans="1:18" s="108" customFormat="1" ht="13.5" thickBot="1">
      <c r="A16" s="117" t="s">
        <v>449</v>
      </c>
      <c r="B16" s="117" t="s">
        <v>208</v>
      </c>
      <c r="C16" s="145"/>
      <c r="D16" s="149"/>
      <c r="E16" s="155">
        <f>SUM(E11+E13++E14+E15)</f>
        <v>5351</v>
      </c>
      <c r="F16" s="155"/>
      <c r="G16" s="155">
        <f>SUM(G11:G15)</f>
        <v>1262</v>
      </c>
      <c r="H16" s="155"/>
      <c r="I16" s="155">
        <f>SUM(I11:I15)</f>
        <v>525</v>
      </c>
      <c r="J16" s="155"/>
      <c r="K16" s="155">
        <f>SUM(K11+K13+K15)</f>
        <v>0</v>
      </c>
      <c r="L16" s="155"/>
      <c r="M16" s="155">
        <f>SUM(M11:M15)</f>
        <v>137</v>
      </c>
      <c r="N16" s="155"/>
      <c r="O16" s="155">
        <f>SUM(O11+O13+O15)</f>
        <v>0</v>
      </c>
      <c r="P16" s="155"/>
      <c r="Q16" s="155">
        <f>SUM(E16:O16)</f>
        <v>7275</v>
      </c>
      <c r="R16" s="319"/>
    </row>
    <row r="17" spans="1:17" s="108" customFormat="1" ht="13.5" thickTop="1">
      <c r="A17" s="117" t="s">
        <v>450</v>
      </c>
      <c r="B17" s="117" t="s">
        <v>244</v>
      </c>
      <c r="C17" s="145"/>
      <c r="D17" s="145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s="108" customFormat="1" ht="12.75">
      <c r="A18" s="114" t="s">
        <v>55</v>
      </c>
      <c r="B18" s="114" t="s">
        <v>209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>
        <f aca="true" t="shared" si="0" ref="Q18:Q23">SUM(E18:O18)</f>
        <v>0</v>
      </c>
    </row>
    <row r="19" spans="1:17" s="108" customFormat="1" ht="12.75">
      <c r="A19" s="114" t="s">
        <v>111</v>
      </c>
      <c r="B19" s="114" t="s">
        <v>207</v>
      </c>
      <c r="C19" s="115"/>
      <c r="D19" s="115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4"/>
      <c r="P19" s="154"/>
      <c r="Q19" s="153"/>
    </row>
    <row r="20" spans="1:17" s="108" customFormat="1" ht="12.75" hidden="1">
      <c r="A20" s="114" t="s">
        <v>54</v>
      </c>
      <c r="B20" s="114" t="s">
        <v>210</v>
      </c>
      <c r="C20" s="119"/>
      <c r="D20" s="119"/>
      <c r="E20" s="160"/>
      <c r="F20" s="160"/>
      <c r="G20" s="160"/>
      <c r="H20" s="160"/>
      <c r="I20" s="160"/>
      <c r="J20" s="160"/>
      <c r="K20" s="160"/>
      <c r="L20" s="160"/>
      <c r="M20" s="153"/>
      <c r="N20" s="160"/>
      <c r="O20" s="160"/>
      <c r="P20" s="160"/>
      <c r="Q20" s="153">
        <f t="shared" si="0"/>
        <v>0</v>
      </c>
    </row>
    <row r="21" spans="1:18" s="108" customFormat="1" ht="12.75">
      <c r="A21" s="115" t="s">
        <v>33</v>
      </c>
      <c r="B21" s="115" t="s">
        <v>245</v>
      </c>
      <c r="C21" s="146"/>
      <c r="D21" s="146"/>
      <c r="E21" s="160"/>
      <c r="F21" s="160"/>
      <c r="G21" s="160"/>
      <c r="H21" s="160"/>
      <c r="I21" s="160">
        <v>-38</v>
      </c>
      <c r="J21" s="160"/>
      <c r="K21" s="160"/>
      <c r="L21" s="160"/>
      <c r="M21" s="160"/>
      <c r="N21" s="160"/>
      <c r="O21" s="160"/>
      <c r="P21" s="160"/>
      <c r="Q21" s="153"/>
      <c r="R21" s="118"/>
    </row>
    <row r="22" spans="1:17" s="108" customFormat="1" ht="12.75" hidden="1">
      <c r="A22" s="115" t="s">
        <v>114</v>
      </c>
      <c r="B22" s="115" t="s">
        <v>246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2.75" hidden="1">
      <c r="A23" s="116" t="s">
        <v>113</v>
      </c>
      <c r="B23" s="116" t="s">
        <v>211</v>
      </c>
      <c r="C23" s="90"/>
      <c r="D23" s="90"/>
      <c r="E23" s="166"/>
      <c r="F23" s="166"/>
      <c r="G23" s="166"/>
      <c r="H23" s="166"/>
      <c r="I23" s="166"/>
      <c r="J23" s="166"/>
      <c r="K23" s="166"/>
      <c r="L23" s="166"/>
      <c r="M23" s="167"/>
      <c r="N23" s="166"/>
      <c r="O23" s="166"/>
      <c r="P23" s="166"/>
      <c r="Q23" s="153">
        <f t="shared" si="0"/>
        <v>0</v>
      </c>
    </row>
    <row r="24" spans="1:17" s="108" customFormat="1" ht="14.25" thickBot="1">
      <c r="A24" s="117" t="s">
        <v>451</v>
      </c>
      <c r="B24" s="117" t="s">
        <v>212</v>
      </c>
      <c r="C24" s="180"/>
      <c r="D24" s="150"/>
      <c r="E24" s="161">
        <f>SUM(E16+E18+E19+E20+E21+E22+E223)</f>
        <v>5351</v>
      </c>
      <c r="F24" s="161"/>
      <c r="G24" s="161">
        <f>G16+G19</f>
        <v>1262</v>
      </c>
      <c r="H24" s="161"/>
      <c r="I24" s="161">
        <f>SUM(I16+I18+I19+I20+I21+I22+I223)</f>
        <v>487</v>
      </c>
      <c r="J24" s="161"/>
      <c r="K24" s="161">
        <f>SUM(K16+K18+K19+K20+K21+K22+K23)</f>
        <v>0</v>
      </c>
      <c r="L24" s="161"/>
      <c r="M24" s="162">
        <f>M16+M19</f>
        <v>137</v>
      </c>
      <c r="N24" s="161"/>
      <c r="O24" s="161">
        <f>SUM(O16+O18+O19+O20+O21+O22+O223)</f>
        <v>0</v>
      </c>
      <c r="P24" s="161"/>
      <c r="Q24" s="161">
        <f>SUM(E24:M24)</f>
        <v>7237</v>
      </c>
    </row>
    <row r="25" spans="1:17" s="108" customFormat="1" ht="13.5" customHeight="1" thickTop="1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90"/>
      <c r="B26" s="90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/>
      <c r="C27" s="61"/>
      <c r="D27" s="61"/>
      <c r="E27" s="66"/>
      <c r="F27" s="67"/>
      <c r="G27" s="52"/>
      <c r="H27" s="52"/>
      <c r="I27" s="52"/>
      <c r="J27" s="52"/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 t="s">
        <v>213</v>
      </c>
      <c r="C28" s="131"/>
      <c r="D28" s="65"/>
      <c r="E28" s="68"/>
      <c r="F28" s="67"/>
      <c r="H28" s="52"/>
      <c r="I28" s="34" t="s">
        <v>24</v>
      </c>
      <c r="K28" s="52"/>
      <c r="L28" s="52"/>
      <c r="M28" s="120"/>
      <c r="N28" s="52"/>
      <c r="O28" s="52"/>
      <c r="P28" s="52"/>
      <c r="Q28" s="52"/>
    </row>
    <row r="29" spans="1:17" s="108" customFormat="1" ht="13.5">
      <c r="A29" s="65"/>
      <c r="B29" s="176"/>
      <c r="C29" s="163"/>
      <c r="D29" s="90"/>
      <c r="E29" s="52"/>
      <c r="F29" s="52"/>
      <c r="G29" s="52"/>
      <c r="H29" s="52"/>
      <c r="I29" s="52"/>
      <c r="J29" s="52"/>
      <c r="K29" s="182" t="s">
        <v>431</v>
      </c>
      <c r="L29" s="182"/>
      <c r="M29" s="120"/>
      <c r="N29" s="131"/>
      <c r="O29" s="131"/>
      <c r="P29" s="131"/>
      <c r="Q29" s="181"/>
    </row>
    <row r="30" spans="1:17" s="108" customFormat="1" ht="13.5">
      <c r="A30" s="65"/>
      <c r="B30" s="176" t="s">
        <v>214</v>
      </c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176"/>
      <c r="C32" s="90"/>
      <c r="D32" s="90"/>
      <c r="E32" s="52"/>
      <c r="F32" s="52"/>
      <c r="G32" s="52"/>
      <c r="H32" s="52"/>
      <c r="I32" s="52"/>
      <c r="J32" s="52"/>
      <c r="K32" s="52"/>
      <c r="L32" s="52"/>
      <c r="M32" s="120"/>
      <c r="N32" s="52"/>
      <c r="O32" s="52"/>
      <c r="P32" s="52"/>
      <c r="Q32" s="52"/>
    </row>
    <row r="33" spans="1:17" s="108" customFormat="1" ht="13.5">
      <c r="A33" s="65"/>
      <c r="B33" s="65"/>
      <c r="C33" s="90"/>
      <c r="D33" s="90"/>
      <c r="E33" s="52"/>
      <c r="F33" s="52"/>
      <c r="G33" s="52"/>
      <c r="H33" s="52"/>
      <c r="I33" s="164" t="s">
        <v>22</v>
      </c>
      <c r="J33" s="164"/>
      <c r="K33" s="164"/>
      <c r="L33" s="52"/>
      <c r="M33" s="120"/>
      <c r="N33" s="52"/>
      <c r="O33" s="52"/>
      <c r="P33" s="52"/>
      <c r="Q33" s="52"/>
    </row>
    <row r="34" spans="1:17" s="108" customFormat="1" ht="13.5">
      <c r="A34" s="132"/>
      <c r="B34" s="132"/>
      <c r="C34" s="90"/>
      <c r="D34" s="90"/>
      <c r="E34" s="52"/>
      <c r="F34" s="52"/>
      <c r="G34" s="52"/>
      <c r="H34" s="52"/>
      <c r="I34" s="164"/>
      <c r="J34" s="164"/>
      <c r="K34" s="165" t="s">
        <v>281</v>
      </c>
      <c r="L34" s="165"/>
      <c r="M34" s="120"/>
      <c r="N34" s="52"/>
      <c r="O34" s="52"/>
      <c r="P34" s="52"/>
      <c r="Q34" s="52"/>
    </row>
    <row r="35" spans="1:17" s="108" customFormat="1" ht="13.5">
      <c r="A35" s="77"/>
      <c r="B35" s="77"/>
      <c r="C35" s="65"/>
      <c r="D35" s="65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17" s="108" customFormat="1" ht="13.5">
      <c r="A36" s="78"/>
      <c r="B36" s="78"/>
      <c r="C36" s="90"/>
      <c r="D36" s="90"/>
      <c r="E36" s="52"/>
      <c r="F36" s="52"/>
      <c r="G36" s="52"/>
      <c r="H36" s="52"/>
      <c r="I36" s="52"/>
      <c r="J36" s="52"/>
      <c r="K36" s="52"/>
      <c r="L36" s="52"/>
      <c r="M36" s="120"/>
      <c r="N36" s="52"/>
      <c r="O36" s="52"/>
      <c r="P36" s="52"/>
      <c r="Q36" s="52"/>
    </row>
    <row r="37" spans="1:4" s="114" customFormat="1" ht="13.5">
      <c r="A37" s="79"/>
      <c r="B37" s="185"/>
      <c r="C37" s="14"/>
      <c r="D37" s="14"/>
    </row>
    <row r="38" spans="1:4" s="114" customFormat="1" ht="13.5">
      <c r="A38" s="79"/>
      <c r="B38" s="179" t="s">
        <v>225</v>
      </c>
      <c r="C38" s="186"/>
      <c r="D38" s="13"/>
    </row>
    <row r="39" spans="1:4" ht="13.5">
      <c r="A39" s="90"/>
      <c r="B39" s="90"/>
      <c r="C39" s="13"/>
      <c r="D39" s="13"/>
    </row>
    <row r="40" spans="1:4" ht="13.5">
      <c r="A40" s="69"/>
      <c r="B40" s="69"/>
      <c r="C40" s="13"/>
      <c r="D40" s="13"/>
    </row>
    <row r="41" spans="1:5" ht="13.5">
      <c r="A41" s="94"/>
      <c r="B41" s="94"/>
      <c r="C41" s="13"/>
      <c r="D41" s="13"/>
      <c r="E41" s="114"/>
    </row>
    <row r="42" spans="1:4" ht="13.5">
      <c r="A42" s="69"/>
      <c r="B42" s="69"/>
      <c r="C42" s="14"/>
      <c r="D42" s="14"/>
    </row>
    <row r="43" spans="1:4" ht="13.5">
      <c r="A43" s="69"/>
      <c r="B43" s="69"/>
      <c r="C43" s="121"/>
      <c r="D43" s="121"/>
    </row>
    <row r="44" spans="1:4" ht="13.5">
      <c r="A44" s="34" t="s">
        <v>13</v>
      </c>
      <c r="B44" s="34"/>
      <c r="C44" s="122"/>
      <c r="D44" s="122"/>
    </row>
    <row r="45" spans="1:4" ht="13.5">
      <c r="A45" s="14"/>
      <c r="B45" s="14"/>
      <c r="C45" s="123"/>
      <c r="D45" s="123"/>
    </row>
    <row r="46" spans="1:2" ht="13.5">
      <c r="A46" s="121"/>
      <c r="B46" s="121"/>
    </row>
    <row r="47" spans="1:2" ht="13.5">
      <c r="A47" s="122"/>
      <c r="B47" s="122"/>
    </row>
    <row r="48" spans="1:2" ht="13.5">
      <c r="A48" s="123"/>
      <c r="B48" s="123"/>
    </row>
    <row r="54" spans="3:4" ht="12.75">
      <c r="C54" s="124"/>
      <c r="D54" s="124"/>
    </row>
    <row r="57" spans="1:2" ht="12.75">
      <c r="A57" s="124"/>
      <c r="B57" s="12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4"/>
  <sheetViews>
    <sheetView showGridLines="0" zoomScalePageLayoutView="0" workbookViewId="0" topLeftCell="A1">
      <selection activeCell="B2" sqref="B2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287</v>
      </c>
      <c r="C1" s="173" t="s">
        <v>236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443</v>
      </c>
      <c r="C2" s="50" t="s">
        <v>268</v>
      </c>
      <c r="D2" s="180"/>
      <c r="E2" s="51"/>
      <c r="F2" s="51"/>
      <c r="G2" s="51"/>
      <c r="H2" s="12"/>
      <c r="I2" s="16"/>
      <c r="J2" s="101"/>
    </row>
    <row r="3" spans="2:10" ht="20.25">
      <c r="B3" s="336"/>
      <c r="C3" s="169"/>
      <c r="D3" s="337" t="s">
        <v>0</v>
      </c>
      <c r="E3" s="338" t="s">
        <v>441</v>
      </c>
      <c r="F3" s="42"/>
      <c r="G3" s="338" t="s">
        <v>437</v>
      </c>
      <c r="H3" s="18"/>
      <c r="I3" s="19"/>
      <c r="J3" s="102"/>
    </row>
    <row r="4" spans="2:12" ht="15">
      <c r="B4" s="336"/>
      <c r="C4" s="169"/>
      <c r="D4" s="337"/>
      <c r="E4" s="339"/>
      <c r="F4" s="41"/>
      <c r="G4" s="339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95</v>
      </c>
      <c r="C6" s="44" t="s">
        <v>222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1070</v>
      </c>
      <c r="F7" s="21"/>
      <c r="G7" s="1">
        <v>1191</v>
      </c>
      <c r="H7" s="21"/>
      <c r="I7" s="83"/>
      <c r="J7" s="103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-528</v>
      </c>
      <c r="F8" s="21"/>
      <c r="G8" s="1">
        <v>-814</v>
      </c>
      <c r="H8" s="21"/>
      <c r="I8" s="83"/>
      <c r="J8" s="103" t="s">
        <v>38</v>
      </c>
      <c r="K8" s="22"/>
      <c r="N8" s="22"/>
    </row>
    <row r="9" spans="2:14" ht="14.25" customHeight="1">
      <c r="B9" s="24" t="s">
        <v>93</v>
      </c>
      <c r="C9" s="24" t="s">
        <v>190</v>
      </c>
      <c r="D9" s="24"/>
      <c r="E9" s="1">
        <v>-332</v>
      </c>
      <c r="F9" s="21"/>
      <c r="G9" s="1">
        <v>-321</v>
      </c>
      <c r="H9" s="21"/>
      <c r="I9" s="83"/>
      <c r="J9" s="103" t="s">
        <v>38</v>
      </c>
      <c r="K9" s="22"/>
      <c r="N9" s="22"/>
    </row>
    <row r="10" spans="2:14" ht="2.25" customHeight="1">
      <c r="B10" s="24" t="s">
        <v>97</v>
      </c>
      <c r="C10" s="24" t="s">
        <v>191</v>
      </c>
      <c r="D10" s="24"/>
      <c r="E10" s="1"/>
      <c r="F10" s="21"/>
      <c r="G10" s="1"/>
      <c r="H10" s="21"/>
      <c r="I10" s="83"/>
      <c r="J10" s="103" t="s">
        <v>38</v>
      </c>
      <c r="K10" s="22"/>
      <c r="N10" s="22"/>
    </row>
    <row r="11" spans="2:11" s="25" customFormat="1" ht="13.5" customHeight="1">
      <c r="B11" s="99" t="s">
        <v>96</v>
      </c>
      <c r="C11" s="99" t="s">
        <v>192</v>
      </c>
      <c r="D11" s="24"/>
      <c r="E11" s="1">
        <v>-1</v>
      </c>
      <c r="F11" s="21"/>
      <c r="G11" s="1">
        <v>-11</v>
      </c>
      <c r="H11" s="21"/>
      <c r="I11" s="83"/>
      <c r="J11" s="103" t="s">
        <v>38</v>
      </c>
      <c r="K11" s="22"/>
    </row>
    <row r="12" spans="2:11" ht="15">
      <c r="B12" s="24" t="s">
        <v>94</v>
      </c>
      <c r="C12" s="24" t="s">
        <v>193</v>
      </c>
      <c r="D12" s="24"/>
      <c r="E12" s="1">
        <v>-24</v>
      </c>
      <c r="F12" s="21"/>
      <c r="G12" s="1">
        <v>-22</v>
      </c>
      <c r="H12" s="21"/>
      <c r="I12" s="83"/>
      <c r="J12" s="103" t="s">
        <v>38</v>
      </c>
      <c r="K12" s="22"/>
    </row>
    <row r="13" spans="2:11" ht="15">
      <c r="B13" s="24" t="s">
        <v>218</v>
      </c>
      <c r="C13" s="184" t="s">
        <v>221</v>
      </c>
      <c r="D13" s="24"/>
      <c r="E13" s="1">
        <v>-3</v>
      </c>
      <c r="F13" s="21"/>
      <c r="G13" s="1">
        <v>-4</v>
      </c>
      <c r="H13" s="21"/>
      <c r="I13" s="83"/>
      <c r="J13" s="103"/>
      <c r="K13" s="22"/>
    </row>
    <row r="14" spans="2:11" s="25" customFormat="1" ht="15.75" thickBot="1">
      <c r="B14" s="44" t="s">
        <v>98</v>
      </c>
      <c r="C14" s="44" t="s">
        <v>237</v>
      </c>
      <c r="D14" s="44"/>
      <c r="E14" s="136">
        <f>SUM(E7:E13)</f>
        <v>182</v>
      </c>
      <c r="F14" s="46"/>
      <c r="G14" s="136">
        <f>SUM(G7:G13)</f>
        <v>19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238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3"/>
      <c r="J16" s="103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8"/>
      <c r="J17" s="103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2"/>
      <c r="J18" s="103" t="s">
        <v>38</v>
      </c>
      <c r="K18" s="22"/>
    </row>
    <row r="19" spans="2:11" s="25" customFormat="1" ht="15" hidden="1">
      <c r="B19" s="99" t="s">
        <v>101</v>
      </c>
      <c r="C19" s="99" t="s">
        <v>195</v>
      </c>
      <c r="D19" s="23"/>
      <c r="E19" s="134"/>
      <c r="F19" s="135">
        <f>+SUM(F16:F18)</f>
        <v>0</v>
      </c>
      <c r="G19" s="134"/>
      <c r="H19" s="21"/>
      <c r="I19" s="98"/>
      <c r="J19" s="103" t="s">
        <v>38</v>
      </c>
      <c r="K19" s="22"/>
    </row>
    <row r="20" spans="2:11" s="25" customFormat="1" ht="17.25" customHeight="1" hidden="1" thickBot="1">
      <c r="B20" s="44" t="s">
        <v>102</v>
      </c>
      <c r="C20" s="44" t="s">
        <v>239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428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429</v>
      </c>
      <c r="C22" s="44"/>
      <c r="D22" s="23"/>
      <c r="E22" s="1">
        <v>-6</v>
      </c>
      <c r="F22" s="21"/>
      <c r="G22" s="1">
        <v>-105</v>
      </c>
      <c r="H22" s="21"/>
      <c r="I22" s="98"/>
      <c r="J22" s="103"/>
      <c r="K22" s="22"/>
    </row>
    <row r="23" spans="2:11" s="25" customFormat="1" ht="17.25" customHeight="1">
      <c r="B23" s="44" t="s">
        <v>102</v>
      </c>
      <c r="C23" s="44"/>
      <c r="D23" s="44"/>
      <c r="E23" s="316">
        <f>SUM(E22)</f>
        <v>-6</v>
      </c>
      <c r="F23" s="46"/>
      <c r="G23" s="316">
        <f>SUM(G22)</f>
        <v>-105</v>
      </c>
      <c r="H23" s="21"/>
      <c r="I23" s="98"/>
      <c r="J23" s="103"/>
      <c r="K23" s="22"/>
    </row>
    <row r="24" spans="2:11" s="25" customFormat="1" ht="15">
      <c r="B24" s="44" t="s">
        <v>7</v>
      </c>
      <c r="C24" s="44" t="s">
        <v>240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.5" customHeight="1">
      <c r="B25" s="24" t="s">
        <v>103</v>
      </c>
      <c r="C25" s="24" t="s">
        <v>196</v>
      </c>
      <c r="D25" s="23"/>
      <c r="E25" s="1"/>
      <c r="F25" s="21"/>
      <c r="G25" s="1"/>
      <c r="H25" s="21"/>
      <c r="I25" s="98"/>
      <c r="J25" s="103" t="s">
        <v>38</v>
      </c>
      <c r="K25" s="22"/>
    </row>
    <row r="26" spans="2:11" s="25" customFormat="1" ht="15">
      <c r="B26" s="24" t="s">
        <v>104</v>
      </c>
      <c r="C26" s="24" t="s">
        <v>197</v>
      </c>
      <c r="D26" s="23"/>
      <c r="E26" s="1">
        <v>0</v>
      </c>
      <c r="F26" s="21"/>
      <c r="G26" s="1">
        <v>0</v>
      </c>
      <c r="H26" s="21"/>
      <c r="I26" s="98"/>
      <c r="J26" s="103" t="s">
        <v>38</v>
      </c>
      <c r="K26" s="22"/>
    </row>
    <row r="27" spans="2:11" s="25" customFormat="1" ht="15">
      <c r="B27" s="24" t="s">
        <v>105</v>
      </c>
      <c r="C27" s="24" t="s">
        <v>198</v>
      </c>
      <c r="D27" s="23"/>
      <c r="E27" s="1" t="s">
        <v>435</v>
      </c>
      <c r="F27" s="21"/>
      <c r="G27" s="1" t="s">
        <v>435</v>
      </c>
      <c r="H27" s="21"/>
      <c r="I27" s="98"/>
      <c r="J27" s="103" t="s">
        <v>38</v>
      </c>
      <c r="K27" s="22"/>
    </row>
    <row r="28" spans="2:11" s="25" customFormat="1" ht="15" customHeight="1">
      <c r="B28" s="24" t="s">
        <v>218</v>
      </c>
      <c r="C28" s="24" t="s">
        <v>199</v>
      </c>
      <c r="D28" s="23"/>
      <c r="E28" s="1">
        <v>-4</v>
      </c>
      <c r="F28" s="21"/>
      <c r="G28" s="1">
        <v>-3</v>
      </c>
      <c r="H28" s="21"/>
      <c r="I28" s="98"/>
      <c r="J28" s="103" t="s">
        <v>38</v>
      </c>
      <c r="K28" s="22"/>
    </row>
    <row r="29" spans="2:11" s="25" customFormat="1" ht="16.5" customHeight="1">
      <c r="B29" s="24" t="s">
        <v>52</v>
      </c>
      <c r="C29" s="24" t="s">
        <v>200</v>
      </c>
      <c r="D29" s="23"/>
      <c r="E29" s="1">
        <v>-1</v>
      </c>
      <c r="F29" s="21"/>
      <c r="G29" s="1">
        <v>-1</v>
      </c>
      <c r="H29" s="21"/>
      <c r="I29" s="98"/>
      <c r="J29" s="103" t="s">
        <v>38</v>
      </c>
      <c r="K29" s="22"/>
    </row>
    <row r="30" spans="2:11" s="25" customFormat="1" ht="15.75" customHeight="1">
      <c r="B30" s="24" t="s">
        <v>8</v>
      </c>
      <c r="C30" s="24" t="s">
        <v>201</v>
      </c>
      <c r="D30" s="23"/>
      <c r="E30" s="1">
        <v>-3</v>
      </c>
      <c r="F30" s="21"/>
      <c r="G30" s="1">
        <v>-3</v>
      </c>
      <c r="H30" s="21"/>
      <c r="I30" s="98"/>
      <c r="J30" s="103" t="s">
        <v>38</v>
      </c>
      <c r="K30" s="22"/>
    </row>
    <row r="31" spans="2:11" s="25" customFormat="1" ht="14.25" customHeight="1" thickBot="1">
      <c r="B31" s="44" t="s">
        <v>106</v>
      </c>
      <c r="C31" s="44" t="s">
        <v>241</v>
      </c>
      <c r="D31" s="44"/>
      <c r="E31" s="136">
        <f>SUM(E25:E30)</f>
        <v>-8</v>
      </c>
      <c r="F31" s="46"/>
      <c r="G31" s="136">
        <f>SUM(G25:G30)</f>
        <v>-7</v>
      </c>
      <c r="H31" s="21"/>
      <c r="I31" s="82"/>
      <c r="J31" s="103"/>
      <c r="K31" s="22"/>
    </row>
    <row r="32" spans="2:10" s="25" customFormat="1" ht="15.75" customHeight="1" thickTop="1">
      <c r="B32" s="23"/>
      <c r="C32" s="23"/>
      <c r="D32" s="138"/>
      <c r="E32" s="139"/>
      <c r="F32" s="28"/>
      <c r="G32" s="139"/>
      <c r="H32" s="28"/>
      <c r="I32" s="82"/>
      <c r="J32" s="104"/>
    </row>
    <row r="33" spans="2:9" ht="15.75" customHeight="1">
      <c r="B33" s="48" t="s">
        <v>107</v>
      </c>
      <c r="C33" s="48" t="s">
        <v>247</v>
      </c>
      <c r="D33" s="141"/>
      <c r="E33" s="47">
        <f>SUM(E14+E20+E31+E23)</f>
        <v>168</v>
      </c>
      <c r="F33" s="142"/>
      <c r="G33" s="47">
        <f>SUM(G14+G20+G31+G23)</f>
        <v>-93</v>
      </c>
      <c r="I33" s="98"/>
    </row>
    <row r="34" spans="2:9" ht="15">
      <c r="B34" s="29"/>
      <c r="C34" s="29"/>
      <c r="D34" s="29"/>
      <c r="E34" s="1"/>
      <c r="F34" s="30"/>
      <c r="G34" s="1"/>
      <c r="I34" s="98"/>
    </row>
    <row r="35" spans="2:9" ht="12" customHeight="1">
      <c r="B35" s="49" t="s">
        <v>108</v>
      </c>
      <c r="C35" s="49" t="s">
        <v>248</v>
      </c>
      <c r="D35" s="141"/>
      <c r="E35" s="47">
        <v>556</v>
      </c>
      <c r="F35" s="142"/>
      <c r="G35" s="47">
        <v>1346</v>
      </c>
      <c r="I35" s="82"/>
    </row>
    <row r="36" spans="2:10" s="25" customFormat="1" ht="15">
      <c r="B36" s="29"/>
      <c r="C36" s="29"/>
      <c r="D36" s="140"/>
      <c r="E36" s="139"/>
      <c r="F36" s="26"/>
      <c r="G36" s="139"/>
      <c r="H36" s="26"/>
      <c r="I36" s="15"/>
      <c r="J36" s="104"/>
    </row>
    <row r="37" spans="2:7" ht="16.5" thickBot="1">
      <c r="B37" s="49" t="s">
        <v>109</v>
      </c>
      <c r="C37" s="49" t="s">
        <v>249</v>
      </c>
      <c r="D37" s="143"/>
      <c r="E37" s="137">
        <f>+E33+E35</f>
        <v>724</v>
      </c>
      <c r="F37" s="142"/>
      <c r="G37" s="137">
        <f>+G33+G35</f>
        <v>1253</v>
      </c>
    </row>
    <row r="38" spans="2:9" ht="16.5" thickTop="1">
      <c r="B38" s="31"/>
      <c r="C38" s="31"/>
      <c r="D38" s="31"/>
      <c r="E38" s="1"/>
      <c r="G38" s="1"/>
      <c r="I38" s="2"/>
    </row>
    <row r="39" spans="2:9" ht="15.75">
      <c r="B39" s="31"/>
      <c r="C39" s="31"/>
      <c r="D39" s="36"/>
      <c r="E39" s="37"/>
      <c r="G39" s="1"/>
      <c r="I39" s="2"/>
    </row>
    <row r="40" spans="2:9" ht="14.25" customHeight="1">
      <c r="B40" s="75"/>
      <c r="C40" s="178" t="s">
        <v>264</v>
      </c>
      <c r="D40" s="6"/>
      <c r="E40" s="6"/>
      <c r="F40" s="10"/>
      <c r="G40" s="5"/>
      <c r="H40" s="9"/>
      <c r="I40" s="2"/>
    </row>
    <row r="41" spans="2:9" ht="15">
      <c r="B41" s="65"/>
      <c r="C41" s="65"/>
      <c r="D41" s="6"/>
      <c r="E41" s="6"/>
      <c r="F41" s="10"/>
      <c r="G41" s="5"/>
      <c r="H41" s="9"/>
      <c r="I41" s="2"/>
    </row>
    <row r="42" spans="2:9" ht="15">
      <c r="B42" s="75"/>
      <c r="C42" s="75" t="s">
        <v>269</v>
      </c>
      <c r="D42" s="6"/>
      <c r="E42" s="6"/>
      <c r="F42" s="10"/>
      <c r="G42" s="5"/>
      <c r="H42" s="9"/>
      <c r="I42" s="2"/>
    </row>
    <row r="43" spans="2:9" ht="15">
      <c r="B43" s="65"/>
      <c r="C43" s="65"/>
      <c r="D43" s="38"/>
      <c r="E43" s="38"/>
      <c r="F43" s="39"/>
      <c r="G43" s="5"/>
      <c r="H43" s="9"/>
      <c r="I43" s="2"/>
    </row>
    <row r="44" spans="2:9" ht="15">
      <c r="B44" s="38" t="s">
        <v>24</v>
      </c>
      <c r="C44" s="38" t="s">
        <v>202</v>
      </c>
      <c r="D44" s="35"/>
      <c r="I44" s="2"/>
    </row>
    <row r="45" spans="2:10" s="2" customFormat="1" ht="15">
      <c r="B45" s="76" t="s">
        <v>431</v>
      </c>
      <c r="C45" s="76" t="s">
        <v>255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6"/>
      <c r="C46" s="76"/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100" t="s">
        <v>22</v>
      </c>
      <c r="C48" s="100"/>
      <c r="D48" s="3"/>
      <c r="E48" s="8"/>
      <c r="F48" s="7"/>
      <c r="G48" s="7"/>
      <c r="H48" s="7"/>
      <c r="I48" s="15"/>
      <c r="J48" s="8"/>
    </row>
    <row r="49" spans="2:10" s="2" customFormat="1" ht="15">
      <c r="B49" s="78" t="s">
        <v>281</v>
      </c>
      <c r="C49" s="78" t="s">
        <v>224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9"/>
      <c r="C50" s="69"/>
      <c r="D50" s="3"/>
      <c r="E50" s="8"/>
      <c r="F50" s="7"/>
      <c r="G50" s="7"/>
      <c r="H50" s="7"/>
      <c r="I50" s="15"/>
      <c r="J50" s="8"/>
    </row>
    <row r="51" spans="2:10" s="2" customFormat="1" ht="15">
      <c r="B51" s="79"/>
      <c r="C51" s="179" t="s">
        <v>270</v>
      </c>
      <c r="D51" s="34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4"/>
      <c r="E52" s="8"/>
      <c r="F52" s="7"/>
      <c r="G52" s="7"/>
      <c r="H52" s="7"/>
      <c r="I52" s="15"/>
      <c r="J52" s="8"/>
    </row>
    <row r="53" spans="2:10" s="2" customFormat="1" ht="15">
      <c r="B53" s="40"/>
      <c r="C53" s="40"/>
      <c r="D53" s="34"/>
      <c r="E53" s="8"/>
      <c r="F53" s="7"/>
      <c r="G53" s="7"/>
      <c r="H53" s="7"/>
      <c r="I53" s="15"/>
      <c r="J53" s="8"/>
    </row>
    <row r="54" spans="2:3" ht="15.75">
      <c r="B54" s="34"/>
      <c r="C54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B1">
      <selection activeCell="A2" sqref="A2:Q2"/>
    </sheetView>
  </sheetViews>
  <sheetFormatPr defaultColWidth="9.140625" defaultRowHeight="12.75"/>
  <cols>
    <col min="1" max="1" width="32.00390625" style="235" customWidth="1"/>
    <col min="2" max="6" width="9.140625" style="235" customWidth="1"/>
    <col min="7" max="7" width="9.421875" style="235" customWidth="1"/>
    <col min="8" max="8" width="9.140625" style="235" customWidth="1"/>
    <col min="9" max="9" width="9.8515625" style="235" customWidth="1"/>
    <col min="10" max="13" width="9.140625" style="235" customWidth="1"/>
    <col min="14" max="14" width="9.421875" style="235" customWidth="1"/>
    <col min="15" max="15" width="9.140625" style="235" customWidth="1"/>
    <col min="16" max="16" width="10.421875" style="235" customWidth="1"/>
    <col min="17" max="17" width="11.140625" style="235" customWidth="1"/>
    <col min="18" max="16384" width="9.140625" style="235" customWidth="1"/>
  </cols>
  <sheetData>
    <row r="1" spans="1:17" ht="12.75">
      <c r="A1" s="341" t="s">
        <v>446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  <c r="M1" s="342"/>
      <c r="N1" s="342"/>
      <c r="O1" s="342"/>
      <c r="P1" s="342"/>
      <c r="Q1" s="342"/>
    </row>
    <row r="2" spans="1:17" s="236" customFormat="1" ht="15">
      <c r="A2" s="340" t="s">
        <v>288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17" ht="13.5" thickBot="1">
      <c r="A3" s="237" t="s">
        <v>289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369" t="s">
        <v>290</v>
      </c>
      <c r="Q3" s="369"/>
    </row>
    <row r="4" spans="1:17" ht="12.75">
      <c r="A4" s="343" t="s">
        <v>291</v>
      </c>
      <c r="B4" s="346" t="s">
        <v>292</v>
      </c>
      <c r="C4" s="347"/>
      <c r="D4" s="347"/>
      <c r="E4" s="347"/>
      <c r="F4" s="347"/>
      <c r="G4" s="349" t="s">
        <v>293</v>
      </c>
      <c r="H4" s="350"/>
      <c r="I4" s="353" t="s">
        <v>294</v>
      </c>
      <c r="J4" s="347" t="s">
        <v>295</v>
      </c>
      <c r="K4" s="347"/>
      <c r="L4" s="347"/>
      <c r="M4" s="347"/>
      <c r="N4" s="347" t="s">
        <v>296</v>
      </c>
      <c r="O4" s="347"/>
      <c r="P4" s="347" t="s">
        <v>297</v>
      </c>
      <c r="Q4" s="356" t="s">
        <v>298</v>
      </c>
    </row>
    <row r="5" spans="1:17" ht="12.75">
      <c r="A5" s="344"/>
      <c r="B5" s="348"/>
      <c r="C5" s="348"/>
      <c r="D5" s="348"/>
      <c r="E5" s="348"/>
      <c r="F5" s="348"/>
      <c r="G5" s="351"/>
      <c r="H5" s="352"/>
      <c r="I5" s="354"/>
      <c r="J5" s="348"/>
      <c r="K5" s="348"/>
      <c r="L5" s="348"/>
      <c r="M5" s="348"/>
      <c r="N5" s="348"/>
      <c r="O5" s="348"/>
      <c r="P5" s="348"/>
      <c r="Q5" s="357"/>
    </row>
    <row r="6" spans="1:17" ht="12.75">
      <c r="A6" s="344"/>
      <c r="B6" s="348" t="s">
        <v>299</v>
      </c>
      <c r="C6" s="360" t="s">
        <v>300</v>
      </c>
      <c r="D6" s="363" t="s">
        <v>301</v>
      </c>
      <c r="E6" s="348" t="s">
        <v>302</v>
      </c>
      <c r="F6" s="348" t="s">
        <v>303</v>
      </c>
      <c r="G6" s="348" t="s">
        <v>304</v>
      </c>
      <c r="H6" s="348" t="s">
        <v>305</v>
      </c>
      <c r="I6" s="354"/>
      <c r="J6" s="348" t="s">
        <v>306</v>
      </c>
      <c r="K6" s="348" t="s">
        <v>307</v>
      </c>
      <c r="L6" s="348" t="s">
        <v>308</v>
      </c>
      <c r="M6" s="348" t="s">
        <v>309</v>
      </c>
      <c r="N6" s="372" t="s">
        <v>310</v>
      </c>
      <c r="O6" s="348" t="s">
        <v>305</v>
      </c>
      <c r="P6" s="348"/>
      <c r="Q6" s="357"/>
    </row>
    <row r="7" spans="1:17" ht="12.75">
      <c r="A7" s="344"/>
      <c r="B7" s="348"/>
      <c r="C7" s="348"/>
      <c r="D7" s="364"/>
      <c r="E7" s="348"/>
      <c r="F7" s="348"/>
      <c r="G7" s="348"/>
      <c r="H7" s="348"/>
      <c r="I7" s="354"/>
      <c r="J7" s="348"/>
      <c r="K7" s="348"/>
      <c r="L7" s="348"/>
      <c r="M7" s="348"/>
      <c r="N7" s="372"/>
      <c r="O7" s="348"/>
      <c r="P7" s="348"/>
      <c r="Q7" s="357"/>
    </row>
    <row r="8" spans="1:17" ht="12.75">
      <c r="A8" s="344"/>
      <c r="B8" s="348"/>
      <c r="C8" s="348"/>
      <c r="D8" s="364"/>
      <c r="E8" s="348"/>
      <c r="F8" s="348"/>
      <c r="G8" s="348"/>
      <c r="H8" s="348"/>
      <c r="I8" s="354"/>
      <c r="J8" s="348"/>
      <c r="K8" s="348"/>
      <c r="L8" s="348"/>
      <c r="M8" s="348"/>
      <c r="N8" s="372"/>
      <c r="O8" s="348"/>
      <c r="P8" s="348"/>
      <c r="Q8" s="357"/>
    </row>
    <row r="9" spans="1:17" ht="12.75">
      <c r="A9" s="344"/>
      <c r="B9" s="348"/>
      <c r="C9" s="348"/>
      <c r="D9" s="364"/>
      <c r="E9" s="348"/>
      <c r="F9" s="348"/>
      <c r="G9" s="348"/>
      <c r="H9" s="348"/>
      <c r="I9" s="354"/>
      <c r="J9" s="348"/>
      <c r="K9" s="348"/>
      <c r="L9" s="348"/>
      <c r="M9" s="348"/>
      <c r="N9" s="372"/>
      <c r="O9" s="348"/>
      <c r="P9" s="348"/>
      <c r="Q9" s="357"/>
    </row>
    <row r="10" spans="1:17" ht="12.75">
      <c r="A10" s="345"/>
      <c r="B10" s="348"/>
      <c r="C10" s="348"/>
      <c r="D10" s="364"/>
      <c r="E10" s="348"/>
      <c r="F10" s="348"/>
      <c r="G10" s="348"/>
      <c r="H10" s="348"/>
      <c r="I10" s="354"/>
      <c r="J10" s="348"/>
      <c r="K10" s="348"/>
      <c r="L10" s="348"/>
      <c r="M10" s="348"/>
      <c r="N10" s="372"/>
      <c r="O10" s="348"/>
      <c r="P10" s="348"/>
      <c r="Q10" s="357"/>
    </row>
    <row r="11" spans="1:17" ht="12.75">
      <c r="A11" s="345"/>
      <c r="B11" s="348"/>
      <c r="C11" s="348"/>
      <c r="D11" s="364"/>
      <c r="E11" s="348"/>
      <c r="F11" s="348"/>
      <c r="G11" s="348"/>
      <c r="H11" s="348"/>
      <c r="I11" s="354"/>
      <c r="J11" s="348"/>
      <c r="K11" s="348"/>
      <c r="L11" s="348"/>
      <c r="M11" s="348"/>
      <c r="N11" s="372"/>
      <c r="O11" s="348"/>
      <c r="P11" s="348"/>
      <c r="Q11" s="357"/>
    </row>
    <row r="12" spans="1:17" ht="12.75">
      <c r="A12" s="345"/>
      <c r="B12" s="348"/>
      <c r="C12" s="348"/>
      <c r="D12" s="364"/>
      <c r="E12" s="348"/>
      <c r="F12" s="348"/>
      <c r="G12" s="348"/>
      <c r="H12" s="348"/>
      <c r="I12" s="354"/>
      <c r="J12" s="348"/>
      <c r="K12" s="348"/>
      <c r="L12" s="348"/>
      <c r="M12" s="348"/>
      <c r="N12" s="372"/>
      <c r="O12" s="348"/>
      <c r="P12" s="348"/>
      <c r="Q12" s="357"/>
    </row>
    <row r="13" spans="1:17" ht="12.75">
      <c r="A13" s="345"/>
      <c r="B13" s="348"/>
      <c r="C13" s="348"/>
      <c r="D13" s="364"/>
      <c r="E13" s="348"/>
      <c r="F13" s="348"/>
      <c r="G13" s="348"/>
      <c r="H13" s="348"/>
      <c r="I13" s="354"/>
      <c r="J13" s="348"/>
      <c r="K13" s="348"/>
      <c r="L13" s="348"/>
      <c r="M13" s="348"/>
      <c r="N13" s="372"/>
      <c r="O13" s="348"/>
      <c r="P13" s="348"/>
      <c r="Q13" s="357"/>
    </row>
    <row r="14" spans="1:17" ht="12.75">
      <c r="A14" s="345"/>
      <c r="B14" s="348"/>
      <c r="C14" s="348"/>
      <c r="D14" s="364"/>
      <c r="E14" s="348"/>
      <c r="F14" s="348"/>
      <c r="G14" s="348"/>
      <c r="H14" s="348"/>
      <c r="I14" s="354"/>
      <c r="J14" s="348"/>
      <c r="K14" s="348"/>
      <c r="L14" s="348"/>
      <c r="M14" s="348"/>
      <c r="N14" s="372"/>
      <c r="O14" s="348"/>
      <c r="P14" s="348"/>
      <c r="Q14" s="357"/>
    </row>
    <row r="15" spans="1:17" ht="12.75">
      <c r="A15" s="345"/>
      <c r="B15" s="348"/>
      <c r="C15" s="348"/>
      <c r="D15" s="365"/>
      <c r="E15" s="348"/>
      <c r="F15" s="348"/>
      <c r="G15" s="348"/>
      <c r="H15" s="348"/>
      <c r="I15" s="355"/>
      <c r="J15" s="348"/>
      <c r="K15" s="348"/>
      <c r="L15" s="348"/>
      <c r="M15" s="348"/>
      <c r="N15" s="372"/>
      <c r="O15" s="348"/>
      <c r="P15" s="348"/>
      <c r="Q15" s="357"/>
    </row>
    <row r="16" spans="1:17" ht="12.75">
      <c r="A16" s="240"/>
      <c r="B16" s="234">
        <v>1</v>
      </c>
      <c r="C16" s="234">
        <v>2</v>
      </c>
      <c r="D16" s="241" t="s">
        <v>311</v>
      </c>
      <c r="E16" s="234">
        <v>3</v>
      </c>
      <c r="F16" s="234">
        <v>4</v>
      </c>
      <c r="G16" s="234">
        <v>5</v>
      </c>
      <c r="H16" s="234">
        <v>6</v>
      </c>
      <c r="I16" s="241">
        <v>7</v>
      </c>
      <c r="J16" s="234">
        <v>8</v>
      </c>
      <c r="K16" s="234">
        <v>9</v>
      </c>
      <c r="L16" s="234">
        <v>10</v>
      </c>
      <c r="M16" s="234">
        <v>11</v>
      </c>
      <c r="N16" s="239">
        <v>12</v>
      </c>
      <c r="O16" s="234">
        <v>13</v>
      </c>
      <c r="P16" s="234">
        <v>14</v>
      </c>
      <c r="Q16" s="238">
        <v>15</v>
      </c>
    </row>
    <row r="17" spans="1:17" ht="12.75">
      <c r="A17" s="242" t="s">
        <v>312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244"/>
      <c r="N17" s="243"/>
      <c r="O17" s="243"/>
      <c r="P17" s="243"/>
      <c r="Q17" s="245"/>
    </row>
    <row r="18" spans="1:17" ht="12.75">
      <c r="A18" s="246" t="s">
        <v>14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4"/>
      <c r="M18" s="244"/>
      <c r="N18" s="243"/>
      <c r="O18" s="243"/>
      <c r="P18" s="243"/>
      <c r="Q18" s="245"/>
    </row>
    <row r="19" spans="1:17" ht="12.75">
      <c r="A19" s="246" t="s">
        <v>313</v>
      </c>
      <c r="B19" s="247">
        <v>1018</v>
      </c>
      <c r="C19" s="247">
        <v>0</v>
      </c>
      <c r="D19" s="247">
        <v>0</v>
      </c>
      <c r="E19" s="247">
        <v>0</v>
      </c>
      <c r="F19" s="247">
        <f aca="true" t="shared" si="0" ref="F19:F25">SUM(B19+C19-E19)</f>
        <v>1018</v>
      </c>
      <c r="G19" s="247">
        <v>0</v>
      </c>
      <c r="H19" s="247">
        <v>0</v>
      </c>
      <c r="I19" s="247">
        <f aca="true" t="shared" si="1" ref="I19:I25">SUM(F19+G19-H19)</f>
        <v>1018</v>
      </c>
      <c r="J19" s="247">
        <v>10</v>
      </c>
      <c r="K19" s="247">
        <v>0</v>
      </c>
      <c r="L19" s="244">
        <v>0</v>
      </c>
      <c r="M19" s="244">
        <f aca="true" t="shared" si="2" ref="M19:M24">SUM(J19+K19-L19)</f>
        <v>10</v>
      </c>
      <c r="N19" s="243">
        <v>0</v>
      </c>
      <c r="O19" s="243">
        <v>0</v>
      </c>
      <c r="P19" s="243">
        <f aca="true" t="shared" si="3" ref="P19:P25">SUM(M19+N19-O19)</f>
        <v>10</v>
      </c>
      <c r="Q19" s="245">
        <f aca="true" t="shared" si="4" ref="Q19:Q25">SUM(I19-P19)</f>
        <v>1008</v>
      </c>
    </row>
    <row r="20" spans="1:17" ht="12.75">
      <c r="A20" s="246" t="s">
        <v>314</v>
      </c>
      <c r="B20" s="248">
        <v>2172</v>
      </c>
      <c r="C20" s="248">
        <v>0</v>
      </c>
      <c r="D20" s="248">
        <v>0</v>
      </c>
      <c r="E20" s="248">
        <v>0</v>
      </c>
      <c r="F20" s="247">
        <f t="shared" si="0"/>
        <v>2172</v>
      </c>
      <c r="G20" s="248">
        <v>0</v>
      </c>
      <c r="H20" s="248">
        <v>0</v>
      </c>
      <c r="I20" s="247">
        <f t="shared" si="1"/>
        <v>2172</v>
      </c>
      <c r="J20" s="248">
        <v>1195</v>
      </c>
      <c r="K20" s="248">
        <v>20</v>
      </c>
      <c r="L20" s="244">
        <v>0</v>
      </c>
      <c r="M20" s="244">
        <f t="shared" si="2"/>
        <v>1215</v>
      </c>
      <c r="N20" s="243">
        <v>0</v>
      </c>
      <c r="O20" s="243">
        <v>0</v>
      </c>
      <c r="P20" s="243">
        <f t="shared" si="3"/>
        <v>1215</v>
      </c>
      <c r="Q20" s="245">
        <f t="shared" si="4"/>
        <v>957</v>
      </c>
    </row>
    <row r="21" spans="1:17" ht="12.75">
      <c r="A21" s="246" t="s">
        <v>315</v>
      </c>
      <c r="B21" s="248">
        <v>2886</v>
      </c>
      <c r="C21" s="248">
        <v>0</v>
      </c>
      <c r="D21" s="248"/>
      <c r="E21" s="248">
        <v>0</v>
      </c>
      <c r="F21" s="247">
        <f t="shared" si="0"/>
        <v>2886</v>
      </c>
      <c r="G21" s="248">
        <v>0</v>
      </c>
      <c r="H21" s="248">
        <v>0</v>
      </c>
      <c r="I21" s="247">
        <f t="shared" si="1"/>
        <v>2886</v>
      </c>
      <c r="J21" s="248">
        <v>2342</v>
      </c>
      <c r="K21" s="248">
        <v>53</v>
      </c>
      <c r="L21" s="244">
        <v>0</v>
      </c>
      <c r="M21" s="244">
        <f t="shared" si="2"/>
        <v>2395</v>
      </c>
      <c r="N21" s="243">
        <v>0</v>
      </c>
      <c r="O21" s="249">
        <v>0</v>
      </c>
      <c r="P21" s="243">
        <f t="shared" si="3"/>
        <v>2395</v>
      </c>
      <c r="Q21" s="245">
        <f t="shared" si="4"/>
        <v>491</v>
      </c>
    </row>
    <row r="22" spans="1:17" ht="12.75">
      <c r="A22" s="246" t="s">
        <v>316</v>
      </c>
      <c r="B22" s="248">
        <v>1176</v>
      </c>
      <c r="C22" s="248">
        <v>0</v>
      </c>
      <c r="D22" s="248"/>
      <c r="E22" s="248">
        <v>0</v>
      </c>
      <c r="F22" s="247">
        <f t="shared" si="0"/>
        <v>1176</v>
      </c>
      <c r="G22" s="248">
        <v>0</v>
      </c>
      <c r="H22" s="248">
        <v>0</v>
      </c>
      <c r="I22" s="247">
        <f t="shared" si="1"/>
        <v>1176</v>
      </c>
      <c r="J22" s="248">
        <v>598</v>
      </c>
      <c r="K22" s="248">
        <v>42</v>
      </c>
      <c r="L22" s="244">
        <v>0</v>
      </c>
      <c r="M22" s="244">
        <f t="shared" si="2"/>
        <v>640</v>
      </c>
      <c r="N22" s="243">
        <v>0</v>
      </c>
      <c r="O22" s="243">
        <v>0</v>
      </c>
      <c r="P22" s="243">
        <f t="shared" si="3"/>
        <v>640</v>
      </c>
      <c r="Q22" s="245">
        <f t="shared" si="4"/>
        <v>536</v>
      </c>
    </row>
    <row r="23" spans="1:17" ht="12.75">
      <c r="A23" s="246" t="s">
        <v>317</v>
      </c>
      <c r="B23" s="248">
        <v>471</v>
      </c>
      <c r="C23" s="248">
        <v>0</v>
      </c>
      <c r="D23" s="248">
        <v>0</v>
      </c>
      <c r="E23" s="248">
        <v>10</v>
      </c>
      <c r="F23" s="248">
        <f t="shared" si="0"/>
        <v>461</v>
      </c>
      <c r="G23" s="248">
        <v>0</v>
      </c>
      <c r="H23" s="248">
        <v>0</v>
      </c>
      <c r="I23" s="248">
        <f t="shared" si="1"/>
        <v>461</v>
      </c>
      <c r="J23" s="248">
        <v>322</v>
      </c>
      <c r="K23" s="248">
        <v>7</v>
      </c>
      <c r="L23" s="244">
        <v>10</v>
      </c>
      <c r="M23" s="244">
        <f t="shared" si="2"/>
        <v>319</v>
      </c>
      <c r="N23" s="243">
        <v>0</v>
      </c>
      <c r="O23" s="249">
        <v>0</v>
      </c>
      <c r="P23" s="243">
        <f t="shared" si="3"/>
        <v>319</v>
      </c>
      <c r="Q23" s="245">
        <f t="shared" si="4"/>
        <v>142</v>
      </c>
    </row>
    <row r="24" spans="1:17" ht="12.75">
      <c r="A24" s="246" t="s">
        <v>318</v>
      </c>
      <c r="B24" s="248">
        <v>0</v>
      </c>
      <c r="C24" s="248">
        <v>0</v>
      </c>
      <c r="D24" s="248">
        <v>0</v>
      </c>
      <c r="E24" s="248">
        <v>0</v>
      </c>
      <c r="F24" s="248">
        <f t="shared" si="0"/>
        <v>0</v>
      </c>
      <c r="G24" s="248">
        <v>0</v>
      </c>
      <c r="H24" s="248">
        <v>0</v>
      </c>
      <c r="I24" s="248">
        <f t="shared" si="1"/>
        <v>0</v>
      </c>
      <c r="J24" s="248">
        <v>0</v>
      </c>
      <c r="K24" s="248">
        <v>0</v>
      </c>
      <c r="L24" s="244">
        <v>0</v>
      </c>
      <c r="M24" s="244">
        <f t="shared" si="2"/>
        <v>0</v>
      </c>
      <c r="N24" s="243">
        <v>0</v>
      </c>
      <c r="O24" s="243">
        <v>0</v>
      </c>
      <c r="P24" s="243">
        <f t="shared" si="3"/>
        <v>0</v>
      </c>
      <c r="Q24" s="245">
        <f t="shared" si="4"/>
        <v>0</v>
      </c>
    </row>
    <row r="25" spans="1:17" ht="12.75" customHeight="1">
      <c r="A25" s="370" t="s">
        <v>319</v>
      </c>
      <c r="B25" s="358">
        <f>139+23</f>
        <v>162</v>
      </c>
      <c r="C25" s="358">
        <v>4</v>
      </c>
      <c r="D25" s="358"/>
      <c r="E25" s="358">
        <v>0</v>
      </c>
      <c r="F25" s="358">
        <f t="shared" si="0"/>
        <v>166</v>
      </c>
      <c r="G25" s="358">
        <v>0</v>
      </c>
      <c r="H25" s="358">
        <v>0</v>
      </c>
      <c r="I25" s="358">
        <f t="shared" si="1"/>
        <v>166</v>
      </c>
      <c r="J25" s="358">
        <v>90</v>
      </c>
      <c r="K25" s="358">
        <v>4</v>
      </c>
      <c r="L25" s="358">
        <v>0</v>
      </c>
      <c r="M25" s="358">
        <f>+J25+K25-L25</f>
        <v>94</v>
      </c>
      <c r="N25" s="358">
        <v>0</v>
      </c>
      <c r="O25" s="358">
        <v>0</v>
      </c>
      <c r="P25" s="358">
        <f t="shared" si="3"/>
        <v>94</v>
      </c>
      <c r="Q25" s="378">
        <f t="shared" si="4"/>
        <v>72</v>
      </c>
    </row>
    <row r="26" spans="1:17" ht="12.75">
      <c r="A26" s="371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79"/>
    </row>
    <row r="27" spans="1:17" ht="12.75" customHeight="1">
      <c r="A27" s="250" t="s">
        <v>320</v>
      </c>
      <c r="B27" s="251">
        <f aca="true" t="shared" si="5" ref="B27:Q27">SUM(B19:B26)</f>
        <v>7885</v>
      </c>
      <c r="C27" s="251">
        <f t="shared" si="5"/>
        <v>4</v>
      </c>
      <c r="D27" s="251">
        <f t="shared" si="5"/>
        <v>0</v>
      </c>
      <c r="E27" s="251">
        <f t="shared" si="5"/>
        <v>10</v>
      </c>
      <c r="F27" s="251">
        <f t="shared" si="5"/>
        <v>7879</v>
      </c>
      <c r="G27" s="251">
        <f t="shared" si="5"/>
        <v>0</v>
      </c>
      <c r="H27" s="251">
        <f t="shared" si="5"/>
        <v>0</v>
      </c>
      <c r="I27" s="251">
        <f t="shared" si="5"/>
        <v>7879</v>
      </c>
      <c r="J27" s="251">
        <f t="shared" si="5"/>
        <v>4557</v>
      </c>
      <c r="K27" s="251">
        <f t="shared" si="5"/>
        <v>126</v>
      </c>
      <c r="L27" s="251">
        <f t="shared" si="5"/>
        <v>10</v>
      </c>
      <c r="M27" s="251">
        <f t="shared" si="5"/>
        <v>4673</v>
      </c>
      <c r="N27" s="251">
        <f t="shared" si="5"/>
        <v>0</v>
      </c>
      <c r="O27" s="251">
        <f t="shared" si="5"/>
        <v>0</v>
      </c>
      <c r="P27" s="251">
        <f t="shared" si="5"/>
        <v>4673</v>
      </c>
      <c r="Q27" s="252">
        <f t="shared" si="5"/>
        <v>3206</v>
      </c>
    </row>
    <row r="28" spans="1:17" ht="12.75">
      <c r="A28" s="253" t="s">
        <v>321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4"/>
      <c r="M28" s="244"/>
      <c r="N28" s="243"/>
      <c r="O28" s="243"/>
      <c r="P28" s="243"/>
      <c r="Q28" s="245"/>
    </row>
    <row r="29" spans="1:17" ht="12.75">
      <c r="A29" s="254" t="s">
        <v>322</v>
      </c>
      <c r="B29" s="248">
        <v>208</v>
      </c>
      <c r="C29" s="248">
        <v>2</v>
      </c>
      <c r="D29" s="248"/>
      <c r="E29" s="248">
        <v>0</v>
      </c>
      <c r="F29" s="248">
        <f>SUM(B29+C29-E29)</f>
        <v>210</v>
      </c>
      <c r="G29" s="248">
        <v>0</v>
      </c>
      <c r="H29" s="248">
        <v>0</v>
      </c>
      <c r="I29" s="248">
        <f>SUM(F29+G29-H29)</f>
        <v>210</v>
      </c>
      <c r="J29" s="248">
        <v>142</v>
      </c>
      <c r="K29" s="248">
        <v>6</v>
      </c>
      <c r="L29" s="244">
        <v>0</v>
      </c>
      <c r="M29" s="244">
        <f>SUM(J29+K29-L29)</f>
        <v>148</v>
      </c>
      <c r="N29" s="243">
        <v>0</v>
      </c>
      <c r="O29" s="243">
        <v>0</v>
      </c>
      <c r="P29" s="243">
        <f>SUM(M29+N29-O29)</f>
        <v>148</v>
      </c>
      <c r="Q29" s="245">
        <f>SUM(I29-P29)</f>
        <v>62</v>
      </c>
    </row>
    <row r="30" spans="1:17" ht="12.75">
      <c r="A30" s="255" t="s">
        <v>323</v>
      </c>
      <c r="B30" s="248">
        <v>47</v>
      </c>
      <c r="C30" s="248">
        <v>0</v>
      </c>
      <c r="D30" s="248">
        <v>0</v>
      </c>
      <c r="E30" s="248">
        <v>0</v>
      </c>
      <c r="F30" s="248">
        <f>SUM(B30+C30-E30)</f>
        <v>47</v>
      </c>
      <c r="G30" s="248">
        <v>0</v>
      </c>
      <c r="H30" s="248">
        <v>0</v>
      </c>
      <c r="I30" s="248">
        <f>SUM(F30+G30-H30)</f>
        <v>47</v>
      </c>
      <c r="J30" s="248">
        <v>38</v>
      </c>
      <c r="K30" s="248">
        <v>1</v>
      </c>
      <c r="L30" s="244">
        <v>0</v>
      </c>
      <c r="M30" s="244">
        <f>SUM(J30+K30-L30)</f>
        <v>39</v>
      </c>
      <c r="N30" s="243">
        <v>0</v>
      </c>
      <c r="O30" s="243">
        <v>0</v>
      </c>
      <c r="P30" s="243">
        <f>SUM(M30+N30-O30)</f>
        <v>39</v>
      </c>
      <c r="Q30" s="245">
        <f>SUM(I30-P30)</f>
        <v>8</v>
      </c>
    </row>
    <row r="31" spans="1:17" ht="12.75">
      <c r="A31" s="255" t="s">
        <v>324</v>
      </c>
      <c r="B31" s="248">
        <v>0</v>
      </c>
      <c r="C31" s="248">
        <v>0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4">
        <v>0</v>
      </c>
      <c r="M31" s="244">
        <v>0</v>
      </c>
      <c r="N31" s="243">
        <v>0</v>
      </c>
      <c r="O31" s="243">
        <v>0</v>
      </c>
      <c r="P31" s="243">
        <v>0</v>
      </c>
      <c r="Q31" s="245">
        <v>0</v>
      </c>
    </row>
    <row r="32" spans="1:17" ht="12.75">
      <c r="A32" s="375" t="s">
        <v>325</v>
      </c>
      <c r="B32" s="361">
        <v>0</v>
      </c>
      <c r="C32" s="3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  <c r="L32" s="373">
        <v>0</v>
      </c>
      <c r="M32" s="373">
        <v>0</v>
      </c>
      <c r="N32" s="376">
        <v>0</v>
      </c>
      <c r="O32" s="376">
        <v>0</v>
      </c>
      <c r="P32" s="376">
        <v>0</v>
      </c>
      <c r="Q32" s="380">
        <v>0</v>
      </c>
    </row>
    <row r="33" spans="1:17" ht="12.75">
      <c r="A33" s="375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74"/>
      <c r="M33" s="374"/>
      <c r="N33" s="377"/>
      <c r="O33" s="377"/>
      <c r="P33" s="377"/>
      <c r="Q33" s="381"/>
    </row>
    <row r="34" spans="1:17" ht="12.75">
      <c r="A34" s="250" t="s">
        <v>326</v>
      </c>
      <c r="B34" s="251">
        <f aca="true" t="shared" si="6" ref="B34:Q34">SUM(B29:B33)</f>
        <v>255</v>
      </c>
      <c r="C34" s="251">
        <f t="shared" si="6"/>
        <v>2</v>
      </c>
      <c r="D34" s="251">
        <f t="shared" si="6"/>
        <v>0</v>
      </c>
      <c r="E34" s="251">
        <f t="shared" si="6"/>
        <v>0</v>
      </c>
      <c r="F34" s="251">
        <f t="shared" si="6"/>
        <v>257</v>
      </c>
      <c r="G34" s="251">
        <f t="shared" si="6"/>
        <v>0</v>
      </c>
      <c r="H34" s="251">
        <f t="shared" si="6"/>
        <v>0</v>
      </c>
      <c r="I34" s="251">
        <f t="shared" si="6"/>
        <v>257</v>
      </c>
      <c r="J34" s="251">
        <f t="shared" si="6"/>
        <v>180</v>
      </c>
      <c r="K34" s="251">
        <f t="shared" si="6"/>
        <v>7</v>
      </c>
      <c r="L34" s="251">
        <f t="shared" si="6"/>
        <v>0</v>
      </c>
      <c r="M34" s="251">
        <f t="shared" si="6"/>
        <v>187</v>
      </c>
      <c r="N34" s="251">
        <f t="shared" si="6"/>
        <v>0</v>
      </c>
      <c r="O34" s="251">
        <f t="shared" si="6"/>
        <v>0</v>
      </c>
      <c r="P34" s="251">
        <f t="shared" si="6"/>
        <v>187</v>
      </c>
      <c r="Q34" s="252">
        <f t="shared" si="6"/>
        <v>70</v>
      </c>
    </row>
    <row r="35" spans="1:17" ht="12.75">
      <c r="A35" s="260" t="s">
        <v>327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7"/>
      <c r="M35" s="257"/>
      <c r="N35" s="258"/>
      <c r="O35" s="258"/>
      <c r="P35" s="258"/>
      <c r="Q35" s="259"/>
    </row>
    <row r="36" spans="1:17" ht="12.75">
      <c r="A36" s="255" t="s">
        <v>328</v>
      </c>
      <c r="B36" s="248">
        <f>SUM(B37:B40)</f>
        <v>1</v>
      </c>
      <c r="C36" s="248">
        <f>SUM(C37:C40)</f>
        <v>0</v>
      </c>
      <c r="D36" s="261" t="s">
        <v>329</v>
      </c>
      <c r="E36" s="248">
        <f aca="true" t="shared" si="7" ref="E36:Q36">SUM(E37:E40)</f>
        <v>0</v>
      </c>
      <c r="F36" s="248">
        <f t="shared" si="7"/>
        <v>1</v>
      </c>
      <c r="G36" s="248">
        <f t="shared" si="7"/>
        <v>0</v>
      </c>
      <c r="H36" s="248">
        <f t="shared" si="7"/>
        <v>0</v>
      </c>
      <c r="I36" s="248">
        <f t="shared" si="7"/>
        <v>0</v>
      </c>
      <c r="J36" s="248">
        <f t="shared" si="7"/>
        <v>0</v>
      </c>
      <c r="K36" s="248">
        <f t="shared" si="7"/>
        <v>0</v>
      </c>
      <c r="L36" s="248">
        <f t="shared" si="7"/>
        <v>0</v>
      </c>
      <c r="M36" s="248">
        <f t="shared" si="7"/>
        <v>0</v>
      </c>
      <c r="N36" s="248">
        <f t="shared" si="7"/>
        <v>0</v>
      </c>
      <c r="O36" s="248">
        <f t="shared" si="7"/>
        <v>0</v>
      </c>
      <c r="P36" s="248">
        <f t="shared" si="7"/>
        <v>0</v>
      </c>
      <c r="Q36" s="262">
        <f t="shared" si="7"/>
        <v>1</v>
      </c>
    </row>
    <row r="37" spans="1:17" ht="12.75">
      <c r="A37" s="255" t="s">
        <v>330</v>
      </c>
      <c r="B37" s="248">
        <v>0</v>
      </c>
      <c r="C37" s="248">
        <v>0</v>
      </c>
      <c r="D37" s="261" t="s">
        <v>329</v>
      </c>
      <c r="E37" s="248">
        <v>0</v>
      </c>
      <c r="F37" s="248">
        <f>SUM(B37+C37-E37)</f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4">
        <v>0</v>
      </c>
      <c r="M37" s="244">
        <v>0</v>
      </c>
      <c r="N37" s="243">
        <v>0</v>
      </c>
      <c r="O37" s="243">
        <v>0</v>
      </c>
      <c r="P37" s="243">
        <v>0</v>
      </c>
      <c r="Q37" s="245">
        <v>0</v>
      </c>
    </row>
    <row r="38" spans="1:17" ht="12.75">
      <c r="A38" s="255" t="s">
        <v>331</v>
      </c>
      <c r="B38" s="248">
        <v>0</v>
      </c>
      <c r="C38" s="248">
        <v>0</v>
      </c>
      <c r="D38" s="261" t="s">
        <v>329</v>
      </c>
      <c r="E38" s="248">
        <v>0</v>
      </c>
      <c r="F38" s="248">
        <f>SUM(B38+C38-E38)</f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4">
        <v>0</v>
      </c>
      <c r="M38" s="244">
        <v>0</v>
      </c>
      <c r="N38" s="243">
        <v>0</v>
      </c>
      <c r="O38" s="243">
        <v>0</v>
      </c>
      <c r="P38" s="243">
        <v>0</v>
      </c>
      <c r="Q38" s="245">
        <v>0</v>
      </c>
    </row>
    <row r="39" spans="1:17" ht="12.75">
      <c r="A39" s="255" t="s">
        <v>332</v>
      </c>
      <c r="B39" s="248">
        <v>0</v>
      </c>
      <c r="C39" s="248">
        <v>0</v>
      </c>
      <c r="D39" s="261" t="s">
        <v>329</v>
      </c>
      <c r="E39" s="248">
        <v>0</v>
      </c>
      <c r="F39" s="248">
        <f>SUM(B39+C39-E39)</f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44">
        <v>0</v>
      </c>
      <c r="M39" s="244">
        <v>0</v>
      </c>
      <c r="N39" s="243">
        <v>0</v>
      </c>
      <c r="O39" s="243">
        <v>0</v>
      </c>
      <c r="P39" s="243">
        <v>0</v>
      </c>
      <c r="Q39" s="245">
        <v>0</v>
      </c>
    </row>
    <row r="40" spans="1:17" ht="12.75">
      <c r="A40" s="255" t="s">
        <v>333</v>
      </c>
      <c r="B40" s="248">
        <v>1</v>
      </c>
      <c r="C40" s="248">
        <v>0</v>
      </c>
      <c r="D40" s="261" t="s">
        <v>329</v>
      </c>
      <c r="E40" s="248">
        <v>0</v>
      </c>
      <c r="F40" s="248">
        <f>SUM(B40+C40-E40)</f>
        <v>1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4">
        <v>0</v>
      </c>
      <c r="M40" s="244">
        <v>0</v>
      </c>
      <c r="N40" s="243">
        <v>0</v>
      </c>
      <c r="O40" s="243">
        <v>0</v>
      </c>
      <c r="P40" s="243">
        <v>0</v>
      </c>
      <c r="Q40" s="245">
        <v>1</v>
      </c>
    </row>
    <row r="41" spans="1:17" ht="12.75">
      <c r="A41" s="255" t="s">
        <v>334</v>
      </c>
      <c r="B41" s="248">
        <v>0</v>
      </c>
      <c r="C41" s="248">
        <v>0</v>
      </c>
      <c r="D41" s="261" t="s">
        <v>329</v>
      </c>
      <c r="E41" s="248">
        <v>0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4">
        <v>0</v>
      </c>
      <c r="M41" s="244">
        <v>0</v>
      </c>
      <c r="N41" s="243">
        <v>0</v>
      </c>
      <c r="O41" s="243">
        <v>0</v>
      </c>
      <c r="P41" s="243">
        <v>0</v>
      </c>
      <c r="Q41" s="245">
        <v>0</v>
      </c>
    </row>
    <row r="42" spans="1:17" ht="12.75">
      <c r="A42" s="255" t="s">
        <v>335</v>
      </c>
      <c r="B42" s="247">
        <v>0</v>
      </c>
      <c r="C42" s="247">
        <v>0</v>
      </c>
      <c r="D42" s="261" t="s">
        <v>329</v>
      </c>
      <c r="E42" s="247">
        <v>0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63">
        <v>0</v>
      </c>
    </row>
    <row r="43" spans="1:17" ht="12.75">
      <c r="A43" s="250" t="s">
        <v>336</v>
      </c>
      <c r="B43" s="264">
        <f>SUM(B36+B41+B42)</f>
        <v>1</v>
      </c>
      <c r="C43" s="264">
        <f>SUM(C36+C41+C42)</f>
        <v>0</v>
      </c>
      <c r="D43" s="261"/>
      <c r="E43" s="264">
        <f aca="true" t="shared" si="8" ref="E43:Q43">SUM(E36+E41+E42)</f>
        <v>0</v>
      </c>
      <c r="F43" s="264">
        <f t="shared" si="8"/>
        <v>1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8"/>
        <v>0</v>
      </c>
      <c r="M43" s="264">
        <f t="shared" si="8"/>
        <v>0</v>
      </c>
      <c r="N43" s="264">
        <f t="shared" si="8"/>
        <v>0</v>
      </c>
      <c r="O43" s="264">
        <f t="shared" si="8"/>
        <v>0</v>
      </c>
      <c r="P43" s="264">
        <f t="shared" si="8"/>
        <v>0</v>
      </c>
      <c r="Q43" s="265">
        <f t="shared" si="8"/>
        <v>1</v>
      </c>
    </row>
    <row r="44" spans="1:17" ht="12.75">
      <c r="A44" s="242" t="s">
        <v>337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4"/>
      <c r="M44" s="244"/>
      <c r="N44" s="244"/>
      <c r="O44" s="244"/>
      <c r="P44" s="244"/>
      <c r="Q44" s="263"/>
    </row>
    <row r="45" spans="1:17" ht="12.75">
      <c r="A45" s="246" t="s">
        <v>338</v>
      </c>
      <c r="B45" s="248">
        <v>0</v>
      </c>
      <c r="C45" s="248">
        <v>0</v>
      </c>
      <c r="D45" s="261" t="s">
        <v>329</v>
      </c>
      <c r="E45" s="248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44">
        <v>0</v>
      </c>
      <c r="M45" s="244">
        <v>0</v>
      </c>
      <c r="N45" s="243">
        <v>0</v>
      </c>
      <c r="O45" s="243">
        <v>0</v>
      </c>
      <c r="P45" s="243">
        <v>0</v>
      </c>
      <c r="Q45" s="245">
        <v>0</v>
      </c>
    </row>
    <row r="46" spans="1:17" ht="12.75">
      <c r="A46" s="246" t="s">
        <v>339</v>
      </c>
      <c r="B46" s="247">
        <v>0</v>
      </c>
      <c r="C46" s="247">
        <v>0</v>
      </c>
      <c r="D46" s="261" t="s">
        <v>329</v>
      </c>
      <c r="E46" s="247">
        <v>0</v>
      </c>
      <c r="F46" s="247">
        <v>0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4">
        <v>0</v>
      </c>
      <c r="M46" s="244">
        <v>0</v>
      </c>
      <c r="N46" s="243">
        <v>0</v>
      </c>
      <c r="O46" s="243">
        <v>0</v>
      </c>
      <c r="P46" s="243">
        <v>0</v>
      </c>
      <c r="Q46" s="245">
        <v>0</v>
      </c>
    </row>
    <row r="47" spans="1:17" ht="12.75">
      <c r="A47" s="250" t="s">
        <v>340</v>
      </c>
      <c r="B47" s="264">
        <f>SUM(B45:B46)</f>
        <v>0</v>
      </c>
      <c r="C47" s="264">
        <f>SUM(C45:C46)</f>
        <v>0</v>
      </c>
      <c r="D47" s="261"/>
      <c r="E47" s="264">
        <f aca="true" t="shared" si="9" ref="E47:Q47">SUM(E45:E46)</f>
        <v>0</v>
      </c>
      <c r="F47" s="264">
        <f t="shared" si="9"/>
        <v>0</v>
      </c>
      <c r="G47" s="264">
        <f t="shared" si="9"/>
        <v>0</v>
      </c>
      <c r="H47" s="264">
        <f t="shared" si="9"/>
        <v>0</v>
      </c>
      <c r="I47" s="264">
        <f t="shared" si="9"/>
        <v>0</v>
      </c>
      <c r="J47" s="264">
        <f t="shared" si="9"/>
        <v>0</v>
      </c>
      <c r="K47" s="264">
        <f t="shared" si="9"/>
        <v>0</v>
      </c>
      <c r="L47" s="264">
        <f t="shared" si="9"/>
        <v>0</v>
      </c>
      <c r="M47" s="264">
        <f t="shared" si="9"/>
        <v>0</v>
      </c>
      <c r="N47" s="264">
        <f t="shared" si="9"/>
        <v>0</v>
      </c>
      <c r="O47" s="264">
        <f t="shared" si="9"/>
        <v>0</v>
      </c>
      <c r="P47" s="264">
        <f t="shared" si="9"/>
        <v>0</v>
      </c>
      <c r="Q47" s="265">
        <f t="shared" si="9"/>
        <v>0</v>
      </c>
    </row>
    <row r="48" spans="1:17" ht="13.5" thickBot="1">
      <c r="A48" s="266" t="s">
        <v>341</v>
      </c>
      <c r="B48" s="267">
        <f aca="true" t="shared" si="10" ref="B48:Q48">SUM(B27+B34+B43+B47)</f>
        <v>8141</v>
      </c>
      <c r="C48" s="267">
        <f t="shared" si="10"/>
        <v>6</v>
      </c>
      <c r="D48" s="267">
        <f t="shared" si="10"/>
        <v>0</v>
      </c>
      <c r="E48" s="267">
        <f t="shared" si="10"/>
        <v>10</v>
      </c>
      <c r="F48" s="267">
        <f t="shared" si="10"/>
        <v>8137</v>
      </c>
      <c r="G48" s="267">
        <f t="shared" si="10"/>
        <v>0</v>
      </c>
      <c r="H48" s="267">
        <f t="shared" si="10"/>
        <v>0</v>
      </c>
      <c r="I48" s="267">
        <f t="shared" si="10"/>
        <v>8136</v>
      </c>
      <c r="J48" s="267">
        <f t="shared" si="10"/>
        <v>4737</v>
      </c>
      <c r="K48" s="267">
        <f t="shared" si="10"/>
        <v>133</v>
      </c>
      <c r="L48" s="267">
        <f t="shared" si="10"/>
        <v>10</v>
      </c>
      <c r="M48" s="267">
        <f t="shared" si="10"/>
        <v>4860</v>
      </c>
      <c r="N48" s="267">
        <f t="shared" si="10"/>
        <v>0</v>
      </c>
      <c r="O48" s="267">
        <f t="shared" si="10"/>
        <v>0</v>
      </c>
      <c r="P48" s="267">
        <f t="shared" si="10"/>
        <v>4860</v>
      </c>
      <c r="Q48" s="268">
        <f t="shared" si="10"/>
        <v>3277</v>
      </c>
    </row>
    <row r="49" spans="1:17" ht="13.5" thickBot="1">
      <c r="A49" s="366" t="s">
        <v>342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8"/>
    </row>
    <row r="50" ht="12.75">
      <c r="G50" s="318" t="s">
        <v>432</v>
      </c>
    </row>
    <row r="51" ht="12.75">
      <c r="K51" s="235">
        <v>132</v>
      </c>
    </row>
  </sheetData>
  <sheetProtection/>
  <mergeCells count="59">
    <mergeCell ref="M25:M26"/>
    <mergeCell ref="Q25:Q26"/>
    <mergeCell ref="N25:N26"/>
    <mergeCell ref="O25:O26"/>
    <mergeCell ref="P25:P26"/>
    <mergeCell ref="P32:P33"/>
    <mergeCell ref="Q32:Q33"/>
    <mergeCell ref="K32:K33"/>
    <mergeCell ref="I32:I33"/>
    <mergeCell ref="G32:G33"/>
    <mergeCell ref="N32:N33"/>
    <mergeCell ref="O32:O33"/>
    <mergeCell ref="M32:M33"/>
    <mergeCell ref="I25:I26"/>
    <mergeCell ref="J25:J26"/>
    <mergeCell ref="G25:G26"/>
    <mergeCell ref="H25:H26"/>
    <mergeCell ref="L32:L33"/>
    <mergeCell ref="A32:A33"/>
    <mergeCell ref="B32:B33"/>
    <mergeCell ref="C32:C33"/>
    <mergeCell ref="D32:D33"/>
    <mergeCell ref="J32:J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L25:L26"/>
    <mergeCell ref="K25:K26"/>
    <mergeCell ref="C6:C15"/>
    <mergeCell ref="E32:E33"/>
    <mergeCell ref="D6:D15"/>
    <mergeCell ref="E6:E15"/>
    <mergeCell ref="E25:E26"/>
    <mergeCell ref="F6:F15"/>
    <mergeCell ref="F32:F33"/>
    <mergeCell ref="F25:F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47.140625" style="235" customWidth="1"/>
    <col min="2" max="2" width="13.28125" style="235" customWidth="1"/>
    <col min="3" max="3" width="13.00390625" style="235" customWidth="1"/>
    <col min="4" max="4" width="12.57421875" style="235" customWidth="1"/>
    <col min="5" max="5" width="14.140625" style="235" customWidth="1"/>
    <col min="6" max="16384" width="9.140625" style="235" customWidth="1"/>
  </cols>
  <sheetData>
    <row r="1" spans="1:5" ht="12.75">
      <c r="A1" s="382" t="s">
        <v>447</v>
      </c>
      <c r="B1" s="382"/>
      <c r="C1" s="382"/>
      <c r="D1" s="382"/>
      <c r="E1" s="269"/>
    </row>
    <row r="2" spans="1:5" ht="12.75">
      <c r="A2" s="382"/>
      <c r="B2" s="382"/>
      <c r="C2" s="382"/>
      <c r="D2" s="382"/>
      <c r="E2" s="270"/>
    </row>
    <row r="3" spans="1:5" ht="15.75">
      <c r="A3" s="391" t="s">
        <v>288</v>
      </c>
      <c r="B3" s="391"/>
      <c r="C3" s="391"/>
      <c r="D3" s="391"/>
      <c r="E3" s="270"/>
    </row>
    <row r="4" spans="1:5" ht="13.5" thickBot="1">
      <c r="A4" s="271"/>
      <c r="B4" s="272"/>
      <c r="C4" s="272"/>
      <c r="D4" s="273" t="s">
        <v>343</v>
      </c>
      <c r="E4" s="270"/>
    </row>
    <row r="5" spans="1:5" ht="12.75">
      <c r="A5" s="383" t="s">
        <v>291</v>
      </c>
      <c r="B5" s="385" t="s">
        <v>344</v>
      </c>
      <c r="C5" s="387" t="s">
        <v>345</v>
      </c>
      <c r="D5" s="388"/>
      <c r="E5" s="269"/>
    </row>
    <row r="6" spans="1:5" ht="12.75">
      <c r="A6" s="384"/>
      <c r="B6" s="386"/>
      <c r="C6" s="389" t="s">
        <v>346</v>
      </c>
      <c r="D6" s="390" t="s">
        <v>347</v>
      </c>
      <c r="E6" s="269"/>
    </row>
    <row r="7" spans="1:5" ht="12.75">
      <c r="A7" s="384"/>
      <c r="B7" s="386"/>
      <c r="C7" s="386"/>
      <c r="D7" s="390"/>
      <c r="E7" s="269"/>
    </row>
    <row r="8" spans="1:5" ht="12.75">
      <c r="A8" s="384"/>
      <c r="B8" s="386"/>
      <c r="C8" s="386"/>
      <c r="D8" s="390"/>
      <c r="E8" s="269"/>
    </row>
    <row r="9" spans="1:5" ht="12.75">
      <c r="A9" s="384"/>
      <c r="B9" s="386"/>
      <c r="C9" s="386"/>
      <c r="D9" s="390"/>
      <c r="E9" s="269"/>
    </row>
    <row r="10" spans="1:5" ht="12.75">
      <c r="A10" s="384"/>
      <c r="B10" s="386"/>
      <c r="C10" s="386"/>
      <c r="D10" s="390"/>
      <c r="E10" s="269"/>
    </row>
    <row r="11" spans="1:5" ht="12.75">
      <c r="A11" s="276" t="s">
        <v>348</v>
      </c>
      <c r="B11" s="277" t="s">
        <v>349</v>
      </c>
      <c r="C11" s="277" t="s">
        <v>23</v>
      </c>
      <c r="D11" s="278" t="s">
        <v>23</v>
      </c>
      <c r="E11" s="269"/>
    </row>
    <row r="12" spans="1:5" ht="12.75">
      <c r="A12" s="279" t="s">
        <v>350</v>
      </c>
      <c r="B12" s="280">
        <v>0</v>
      </c>
      <c r="C12" s="281">
        <v>0</v>
      </c>
      <c r="D12" s="282">
        <v>0</v>
      </c>
      <c r="E12" s="269"/>
    </row>
    <row r="13" spans="1:5" ht="12.75">
      <c r="A13" s="283" t="s">
        <v>351</v>
      </c>
      <c r="B13" s="284"/>
      <c r="C13" s="284"/>
      <c r="D13" s="285"/>
      <c r="E13" s="269"/>
    </row>
    <row r="14" spans="1:5" ht="12.75">
      <c r="A14" s="283" t="s">
        <v>352</v>
      </c>
      <c r="B14" s="284">
        <f>SUM(B15:B16)</f>
        <v>0</v>
      </c>
      <c r="C14" s="284">
        <f>SUM(C15:C16)</f>
        <v>0</v>
      </c>
      <c r="D14" s="285">
        <f>SUM(D15:D16)</f>
        <v>0</v>
      </c>
      <c r="E14" s="269"/>
    </row>
    <row r="15" spans="1:5" ht="12.75">
      <c r="A15" s="283" t="s">
        <v>353</v>
      </c>
      <c r="B15" s="284">
        <v>0</v>
      </c>
      <c r="C15" s="284">
        <v>0</v>
      </c>
      <c r="D15" s="285">
        <v>0</v>
      </c>
      <c r="E15" s="269"/>
    </row>
    <row r="16" spans="1:5" ht="12.75">
      <c r="A16" s="279" t="s">
        <v>354</v>
      </c>
      <c r="B16" s="286">
        <v>0</v>
      </c>
      <c r="C16" s="286">
        <v>0</v>
      </c>
      <c r="D16" s="287">
        <v>0</v>
      </c>
      <c r="E16" s="269"/>
    </row>
    <row r="17" spans="1:5" ht="12.75">
      <c r="A17" s="288" t="s">
        <v>355</v>
      </c>
      <c r="B17" s="286">
        <v>0</v>
      </c>
      <c r="C17" s="286">
        <v>0</v>
      </c>
      <c r="D17" s="287">
        <v>0</v>
      </c>
      <c r="E17" s="269"/>
    </row>
    <row r="18" spans="1:5" ht="12.75">
      <c r="A18" s="283" t="s">
        <v>356</v>
      </c>
      <c r="B18" s="284">
        <v>86</v>
      </c>
      <c r="C18" s="284">
        <f>SUM(C19:C21)</f>
        <v>0</v>
      </c>
      <c r="D18" s="285">
        <f>B18</f>
        <v>86</v>
      </c>
      <c r="E18" s="269"/>
    </row>
    <row r="19" spans="1:5" ht="12.75">
      <c r="A19" s="283" t="s">
        <v>357</v>
      </c>
      <c r="B19" s="284">
        <v>86</v>
      </c>
      <c r="C19" s="284">
        <v>0</v>
      </c>
      <c r="D19" s="285">
        <f>B19</f>
        <v>86</v>
      </c>
      <c r="E19" s="269"/>
    </row>
    <row r="20" spans="1:5" ht="12.75">
      <c r="A20" s="283" t="s">
        <v>358</v>
      </c>
      <c r="B20" s="284">
        <v>0</v>
      </c>
      <c r="C20" s="284">
        <v>0</v>
      </c>
      <c r="D20" s="285">
        <v>0</v>
      </c>
      <c r="E20" s="269"/>
    </row>
    <row r="21" spans="1:5" ht="12.75">
      <c r="A21" s="283" t="s">
        <v>359</v>
      </c>
      <c r="B21" s="284">
        <v>0</v>
      </c>
      <c r="C21" s="284">
        <v>0</v>
      </c>
      <c r="D21" s="285">
        <v>0</v>
      </c>
      <c r="E21" s="269"/>
    </row>
    <row r="22" spans="1:5" ht="12.75">
      <c r="A22" s="276" t="s">
        <v>360</v>
      </c>
      <c r="B22" s="289">
        <f>SUM(B14+B17+B18)</f>
        <v>86</v>
      </c>
      <c r="C22" s="289">
        <f>SUM(C14+C17+C18)</f>
        <v>0</v>
      </c>
      <c r="D22" s="290">
        <f>SUM(D14+D17+D18)</f>
        <v>86</v>
      </c>
      <c r="E22" s="269"/>
    </row>
    <row r="23" spans="1:5" ht="12.75">
      <c r="A23" s="283" t="s">
        <v>361</v>
      </c>
      <c r="B23" s="277"/>
      <c r="C23" s="277"/>
      <c r="D23" s="278"/>
      <c r="E23" s="269"/>
    </row>
    <row r="24" spans="1:5" ht="12.75">
      <c r="A24" s="283" t="s">
        <v>352</v>
      </c>
      <c r="B24" s="284">
        <f>SUM(B25:B27)</f>
        <v>0</v>
      </c>
      <c r="C24" s="284">
        <f>SUM(C25:C27)</f>
        <v>0</v>
      </c>
      <c r="D24" s="285">
        <f>SUM(D25:D27)</f>
        <v>0</v>
      </c>
      <c r="E24" s="269"/>
    </row>
    <row r="25" spans="1:5" ht="12.75">
      <c r="A25" s="283" t="s">
        <v>353</v>
      </c>
      <c r="B25" s="284">
        <v>0</v>
      </c>
      <c r="C25" s="284">
        <v>0</v>
      </c>
      <c r="D25" s="285">
        <v>0</v>
      </c>
      <c r="E25" s="269"/>
    </row>
    <row r="26" spans="1:5" ht="12.75">
      <c r="A26" s="283" t="s">
        <v>362</v>
      </c>
      <c r="B26" s="284">
        <v>0</v>
      </c>
      <c r="C26" s="284">
        <v>0</v>
      </c>
      <c r="D26" s="285">
        <v>0</v>
      </c>
      <c r="E26" s="269"/>
    </row>
    <row r="27" spans="1:5" ht="12.75">
      <c r="A27" s="283" t="s">
        <v>354</v>
      </c>
      <c r="B27" s="284">
        <v>0</v>
      </c>
      <c r="C27" s="284">
        <v>0</v>
      </c>
      <c r="D27" s="285">
        <v>0</v>
      </c>
      <c r="E27" s="269"/>
    </row>
    <row r="28" spans="1:5" ht="12.75">
      <c r="A28" s="283" t="s">
        <v>363</v>
      </c>
      <c r="B28" s="284">
        <v>642</v>
      </c>
      <c r="C28" s="284">
        <f>B28</f>
        <v>642</v>
      </c>
      <c r="D28" s="285">
        <v>0</v>
      </c>
      <c r="E28" s="269"/>
    </row>
    <row r="29" spans="1:5" ht="12.75">
      <c r="A29" s="283" t="s">
        <v>364</v>
      </c>
      <c r="B29" s="284">
        <v>66</v>
      </c>
      <c r="C29" s="284">
        <f aca="true" t="shared" si="0" ref="C29:C42">B29</f>
        <v>66</v>
      </c>
      <c r="D29" s="285">
        <v>0</v>
      </c>
      <c r="E29" s="269"/>
    </row>
    <row r="30" spans="1:5" ht="12.75">
      <c r="A30" s="283" t="s">
        <v>365</v>
      </c>
      <c r="B30" s="284">
        <v>24</v>
      </c>
      <c r="C30" s="284">
        <v>24</v>
      </c>
      <c r="D30" s="285">
        <v>0</v>
      </c>
      <c r="E30" s="269"/>
    </row>
    <row r="31" spans="1:5" ht="12.75">
      <c r="A31" s="283" t="s">
        <v>366</v>
      </c>
      <c r="B31" s="284">
        <v>17</v>
      </c>
      <c r="C31" s="284">
        <f t="shared" si="0"/>
        <v>17</v>
      </c>
      <c r="D31" s="285">
        <v>0</v>
      </c>
      <c r="E31" s="269"/>
    </row>
    <row r="32" spans="1:5" ht="12.75">
      <c r="A32" s="283" t="s">
        <v>367</v>
      </c>
      <c r="B32" s="284"/>
      <c r="C32" s="284">
        <f t="shared" si="0"/>
        <v>0</v>
      </c>
      <c r="D32" s="285">
        <v>0</v>
      </c>
      <c r="E32" s="269"/>
    </row>
    <row r="33" spans="1:5" ht="12.75">
      <c r="A33" s="283" t="s">
        <v>368</v>
      </c>
      <c r="B33" s="284">
        <v>3</v>
      </c>
      <c r="C33" s="284">
        <f t="shared" si="0"/>
        <v>3</v>
      </c>
      <c r="D33" s="285">
        <f>SUM(D34:D38)</f>
        <v>0</v>
      </c>
      <c r="E33" s="269"/>
    </row>
    <row r="34" spans="1:5" ht="12.75">
      <c r="A34" s="283" t="s">
        <v>369</v>
      </c>
      <c r="B34" s="284">
        <v>0</v>
      </c>
      <c r="C34" s="284">
        <f t="shared" si="0"/>
        <v>0</v>
      </c>
      <c r="D34" s="285">
        <v>0</v>
      </c>
      <c r="E34" s="269"/>
    </row>
    <row r="35" spans="1:5" ht="12.75">
      <c r="A35" s="283" t="s">
        <v>370</v>
      </c>
      <c r="B35" s="284">
        <v>0</v>
      </c>
      <c r="C35" s="284">
        <f t="shared" si="0"/>
        <v>0</v>
      </c>
      <c r="D35" s="285">
        <v>0</v>
      </c>
      <c r="E35" s="269"/>
    </row>
    <row r="36" spans="1:5" ht="12.75">
      <c r="A36" s="283" t="s">
        <v>371</v>
      </c>
      <c r="B36" s="284">
        <v>0</v>
      </c>
      <c r="C36" s="284">
        <f t="shared" si="0"/>
        <v>0</v>
      </c>
      <c r="D36" s="285">
        <v>0</v>
      </c>
      <c r="E36" s="269"/>
    </row>
    <row r="37" spans="1:5" ht="12.75">
      <c r="A37" s="283" t="s">
        <v>372</v>
      </c>
      <c r="B37" s="284">
        <v>0</v>
      </c>
      <c r="C37" s="284">
        <f t="shared" si="0"/>
        <v>0</v>
      </c>
      <c r="D37" s="285">
        <v>0</v>
      </c>
      <c r="E37" s="269"/>
    </row>
    <row r="38" spans="1:5" ht="12.75">
      <c r="A38" s="283" t="s">
        <v>373</v>
      </c>
      <c r="B38" s="284">
        <v>3</v>
      </c>
      <c r="C38" s="284">
        <f t="shared" si="0"/>
        <v>3</v>
      </c>
      <c r="D38" s="285">
        <v>0</v>
      </c>
      <c r="E38" s="269"/>
    </row>
    <row r="39" spans="1:5" ht="12.75">
      <c r="A39" s="283" t="s">
        <v>374</v>
      </c>
      <c r="B39" s="284">
        <v>93</v>
      </c>
      <c r="C39" s="284">
        <v>93</v>
      </c>
      <c r="D39" s="285">
        <f>SUM(D40:D43)</f>
        <v>0</v>
      </c>
      <c r="E39" s="269"/>
    </row>
    <row r="40" spans="1:5" ht="12.75">
      <c r="A40" s="283" t="s">
        <v>375</v>
      </c>
      <c r="B40" s="284">
        <v>0</v>
      </c>
      <c r="C40" s="284">
        <f t="shared" si="0"/>
        <v>0</v>
      </c>
      <c r="D40" s="285">
        <v>0</v>
      </c>
      <c r="E40" s="269"/>
    </row>
    <row r="41" spans="1:5" ht="12.75">
      <c r="A41" s="283" t="s">
        <v>376</v>
      </c>
      <c r="B41" s="284">
        <v>0</v>
      </c>
      <c r="C41" s="284">
        <f t="shared" si="0"/>
        <v>0</v>
      </c>
      <c r="D41" s="285">
        <v>0</v>
      </c>
      <c r="E41" s="269"/>
    </row>
    <row r="42" spans="1:5" ht="12.75">
      <c r="A42" s="283" t="s">
        <v>377</v>
      </c>
      <c r="B42" s="284">
        <v>0</v>
      </c>
      <c r="C42" s="284">
        <f t="shared" si="0"/>
        <v>0</v>
      </c>
      <c r="D42" s="285">
        <v>0</v>
      </c>
      <c r="E42" s="269"/>
    </row>
    <row r="43" spans="1:5" ht="12.75">
      <c r="A43" s="283" t="s">
        <v>354</v>
      </c>
      <c r="B43" s="284">
        <v>93</v>
      </c>
      <c r="C43" s="284">
        <v>93</v>
      </c>
      <c r="D43" s="285">
        <v>0</v>
      </c>
      <c r="E43" s="269"/>
    </row>
    <row r="44" spans="1:5" ht="13.5" thickBot="1">
      <c r="A44" s="291" t="s">
        <v>378</v>
      </c>
      <c r="B44" s="292">
        <f>SUM(B24+B28+B29+B30+B31+B32+B33+B39)</f>
        <v>845</v>
      </c>
      <c r="C44" s="292">
        <f>SUM(C24+C28+C29+C30+C31+C32+C33+C39)</f>
        <v>845</v>
      </c>
      <c r="D44" s="293">
        <f>SUM(D24+D28+D29+D30+D31+D32+D33+D39)</f>
        <v>0</v>
      </c>
      <c r="E44" s="269"/>
    </row>
    <row r="45" spans="1:5" ht="13.5" thickBot="1">
      <c r="A45" s="294" t="s">
        <v>379</v>
      </c>
      <c r="B45" s="295">
        <f>SUM(B12+B22+B44)</f>
        <v>931</v>
      </c>
      <c r="C45" s="295">
        <f>SUM(C12+C22+C44)</f>
        <v>845</v>
      </c>
      <c r="D45" s="296">
        <f>SUM(D12+D22+D44)</f>
        <v>86</v>
      </c>
      <c r="E45" s="269"/>
    </row>
    <row r="46" spans="1:5" ht="12.75">
      <c r="A46" s="297"/>
      <c r="B46" s="298"/>
      <c r="C46" s="297"/>
      <c r="D46" s="299"/>
      <c r="E46" s="269"/>
    </row>
    <row r="47" spans="1:5" ht="13.5" thickBot="1">
      <c r="A47" s="300"/>
      <c r="B47" s="301"/>
      <c r="C47" s="301"/>
      <c r="D47" s="301"/>
      <c r="E47" s="273" t="s">
        <v>343</v>
      </c>
    </row>
    <row r="48" spans="1:5" ht="12.75">
      <c r="A48" s="383" t="s">
        <v>291</v>
      </c>
      <c r="B48" s="385" t="s">
        <v>380</v>
      </c>
      <c r="C48" s="387" t="s">
        <v>381</v>
      </c>
      <c r="D48" s="394"/>
      <c r="E48" s="392" t="s">
        <v>382</v>
      </c>
    </row>
    <row r="49" spans="1:5" ht="12.75">
      <c r="A49" s="384"/>
      <c r="B49" s="386"/>
      <c r="C49" s="389" t="s">
        <v>346</v>
      </c>
      <c r="D49" s="389" t="s">
        <v>347</v>
      </c>
      <c r="E49" s="393"/>
    </row>
    <row r="50" spans="1:5" ht="12.75">
      <c r="A50" s="384"/>
      <c r="B50" s="386"/>
      <c r="C50" s="386"/>
      <c r="D50" s="389"/>
      <c r="E50" s="393"/>
    </row>
    <row r="51" spans="1:5" ht="12.75">
      <c r="A51" s="384"/>
      <c r="B51" s="386"/>
      <c r="C51" s="386"/>
      <c r="D51" s="389"/>
      <c r="E51" s="393"/>
    </row>
    <row r="52" spans="1:5" ht="12.75">
      <c r="A52" s="384"/>
      <c r="B52" s="386"/>
      <c r="C52" s="386"/>
      <c r="D52" s="389"/>
      <c r="E52" s="393"/>
    </row>
    <row r="53" spans="1:5" ht="12.75">
      <c r="A53" s="384"/>
      <c r="B53" s="386"/>
      <c r="C53" s="386"/>
      <c r="D53" s="389"/>
      <c r="E53" s="393"/>
    </row>
    <row r="54" spans="1:5" ht="12.75">
      <c r="A54" s="276" t="s">
        <v>383</v>
      </c>
      <c r="B54" s="277"/>
      <c r="C54" s="277"/>
      <c r="D54" s="277"/>
      <c r="E54" s="278"/>
    </row>
    <row r="55" spans="1:5" ht="12.75">
      <c r="A55" s="276" t="s">
        <v>384</v>
      </c>
      <c r="B55" s="277"/>
      <c r="C55" s="277"/>
      <c r="D55" s="277"/>
      <c r="E55" s="278"/>
    </row>
    <row r="56" spans="1:5" ht="12.75">
      <c r="A56" s="283" t="s">
        <v>385</v>
      </c>
      <c r="B56" s="284">
        <v>0</v>
      </c>
      <c r="C56" s="284">
        <v>0</v>
      </c>
      <c r="D56" s="284">
        <v>0</v>
      </c>
      <c r="E56" s="285">
        <v>0</v>
      </c>
    </row>
    <row r="57" spans="1:5" ht="12.75">
      <c r="A57" s="283" t="s">
        <v>386</v>
      </c>
      <c r="B57" s="284">
        <v>0</v>
      </c>
      <c r="C57" s="284">
        <v>0</v>
      </c>
      <c r="D57" s="284">
        <v>0</v>
      </c>
      <c r="E57" s="285">
        <v>0</v>
      </c>
    </row>
    <row r="58" spans="1:5" ht="12.75">
      <c r="A58" s="283" t="s">
        <v>387</v>
      </c>
      <c r="B58" s="284">
        <v>0</v>
      </c>
      <c r="C58" s="284">
        <v>0</v>
      </c>
      <c r="D58" s="284">
        <v>0</v>
      </c>
      <c r="E58" s="285">
        <v>0</v>
      </c>
    </row>
    <row r="59" spans="1:5" ht="12.75">
      <c r="A59" s="283" t="s">
        <v>388</v>
      </c>
      <c r="B59" s="284">
        <v>0</v>
      </c>
      <c r="C59" s="284">
        <v>0</v>
      </c>
      <c r="D59" s="284">
        <v>0</v>
      </c>
      <c r="E59" s="285">
        <v>0</v>
      </c>
    </row>
    <row r="60" spans="1:5" ht="12.75">
      <c r="A60" s="283" t="s">
        <v>389</v>
      </c>
      <c r="B60" s="284">
        <v>0</v>
      </c>
      <c r="C60" s="284">
        <v>0</v>
      </c>
      <c r="D60" s="284">
        <v>0</v>
      </c>
      <c r="E60" s="285">
        <v>0</v>
      </c>
    </row>
    <row r="61" spans="1:5" ht="12.75">
      <c r="A61" s="283" t="s">
        <v>390</v>
      </c>
      <c r="B61" s="284">
        <v>0</v>
      </c>
      <c r="C61" s="284">
        <v>0</v>
      </c>
      <c r="D61" s="284">
        <v>0</v>
      </c>
      <c r="E61" s="285">
        <v>0</v>
      </c>
    </row>
    <row r="62" spans="1:5" ht="12.75">
      <c r="A62" s="283" t="s">
        <v>391</v>
      </c>
      <c r="B62" s="284">
        <v>0</v>
      </c>
      <c r="C62" s="284">
        <v>0</v>
      </c>
      <c r="D62" s="284">
        <v>0</v>
      </c>
      <c r="E62" s="285">
        <v>0</v>
      </c>
    </row>
    <row r="63" spans="1:5" ht="12.75">
      <c r="A63" s="283" t="s">
        <v>392</v>
      </c>
      <c r="B63" s="284">
        <v>0</v>
      </c>
      <c r="C63" s="284">
        <v>0</v>
      </c>
      <c r="D63" s="284">
        <v>0</v>
      </c>
      <c r="E63" s="285">
        <v>0</v>
      </c>
    </row>
    <row r="64" spans="1:5" ht="12.75">
      <c r="A64" s="283" t="s">
        <v>393</v>
      </c>
      <c r="B64" s="284">
        <v>0</v>
      </c>
      <c r="C64" s="284">
        <v>0</v>
      </c>
      <c r="D64" s="284">
        <v>0</v>
      </c>
      <c r="E64" s="285">
        <v>0</v>
      </c>
    </row>
    <row r="65" spans="1:5" ht="12.75">
      <c r="A65" s="283" t="s">
        <v>394</v>
      </c>
      <c r="B65" s="284">
        <v>0</v>
      </c>
      <c r="C65" s="284">
        <v>0</v>
      </c>
      <c r="D65" s="284">
        <v>0</v>
      </c>
      <c r="E65" s="285">
        <v>0</v>
      </c>
    </row>
    <row r="66" spans="1:5" ht="12.75">
      <c r="A66" s="283" t="s">
        <v>395</v>
      </c>
      <c r="B66" s="284">
        <v>0</v>
      </c>
      <c r="C66" s="284">
        <v>0</v>
      </c>
      <c r="D66" s="284">
        <v>0</v>
      </c>
      <c r="E66" s="285">
        <v>0</v>
      </c>
    </row>
    <row r="67" spans="1:5" ht="12.75">
      <c r="A67" s="283" t="s">
        <v>396</v>
      </c>
      <c r="B67" s="284">
        <v>0</v>
      </c>
      <c r="C67" s="284">
        <v>0</v>
      </c>
      <c r="D67" s="284">
        <v>0</v>
      </c>
      <c r="E67" s="285">
        <v>0</v>
      </c>
    </row>
    <row r="68" spans="1:5" ht="12.75">
      <c r="A68" s="283" t="s">
        <v>357</v>
      </c>
      <c r="B68" s="284">
        <v>4</v>
      </c>
      <c r="C68" s="284">
        <v>0</v>
      </c>
      <c r="D68" s="284">
        <v>4</v>
      </c>
      <c r="E68" s="285">
        <v>0</v>
      </c>
    </row>
    <row r="69" spans="1:5" ht="12.75">
      <c r="A69" s="276" t="s">
        <v>397</v>
      </c>
      <c r="B69" s="289">
        <f>SUM(B56:B68)</f>
        <v>4</v>
      </c>
      <c r="C69" s="289">
        <f>SUM(C56+C59+C63+C64+C65+C66+C67)</f>
        <v>0</v>
      </c>
      <c r="D69" s="289">
        <f>SUM(D56:D68)</f>
        <v>4</v>
      </c>
      <c r="E69" s="290">
        <f>SUM(E56+E59+E63+E64+E65+E66+E67)</f>
        <v>0</v>
      </c>
    </row>
    <row r="70" spans="1:5" ht="12.75">
      <c r="A70" s="276" t="s">
        <v>398</v>
      </c>
      <c r="B70" s="303"/>
      <c r="C70" s="303"/>
      <c r="D70" s="303"/>
      <c r="E70" s="278"/>
    </row>
    <row r="71" spans="1:5" ht="12.75">
      <c r="A71" s="283" t="s">
        <v>385</v>
      </c>
      <c r="B71" s="284">
        <v>106</v>
      </c>
      <c r="C71" s="284">
        <v>106</v>
      </c>
      <c r="D71" s="284">
        <v>0</v>
      </c>
      <c r="E71" s="285">
        <v>0</v>
      </c>
    </row>
    <row r="72" spans="1:5" ht="12.75">
      <c r="A72" s="283" t="s">
        <v>399</v>
      </c>
      <c r="B72" s="284">
        <v>0</v>
      </c>
      <c r="C72" s="284">
        <v>0</v>
      </c>
      <c r="D72" s="284">
        <v>0</v>
      </c>
      <c r="E72" s="285">
        <v>0</v>
      </c>
    </row>
    <row r="73" spans="1:5" ht="12.75">
      <c r="A73" s="283" t="s">
        <v>400</v>
      </c>
      <c r="B73" s="284">
        <v>106</v>
      </c>
      <c r="C73" s="284">
        <v>106</v>
      </c>
      <c r="D73" s="284">
        <v>0</v>
      </c>
      <c r="E73" s="285">
        <v>0</v>
      </c>
    </row>
    <row r="74" spans="1:5" ht="12.75">
      <c r="A74" s="283" t="s">
        <v>401</v>
      </c>
      <c r="B74" s="284">
        <v>0</v>
      </c>
      <c r="C74" s="284">
        <v>0</v>
      </c>
      <c r="D74" s="284">
        <f>SUM(D75:D76)</f>
        <v>0</v>
      </c>
      <c r="E74" s="284">
        <f>SUM(E75:E76)</f>
        <v>0</v>
      </c>
    </row>
    <row r="75" spans="1:5" ht="12.75">
      <c r="A75" s="283" t="s">
        <v>402</v>
      </c>
      <c r="B75" s="284">
        <v>0</v>
      </c>
      <c r="C75" s="284">
        <v>0</v>
      </c>
      <c r="D75" s="284">
        <v>0</v>
      </c>
      <c r="E75" s="285">
        <v>0</v>
      </c>
    </row>
    <row r="76" spans="1:5" ht="12.75">
      <c r="A76" s="283" t="s">
        <v>403</v>
      </c>
      <c r="B76" s="284">
        <v>0</v>
      </c>
      <c r="C76" s="284">
        <v>0</v>
      </c>
      <c r="D76" s="284">
        <v>0</v>
      </c>
      <c r="E76" s="285">
        <v>0</v>
      </c>
    </row>
    <row r="77" spans="1:5" ht="12.75">
      <c r="A77" s="283" t="s">
        <v>392</v>
      </c>
      <c r="B77" s="284">
        <v>0</v>
      </c>
      <c r="C77" s="284">
        <v>0</v>
      </c>
      <c r="D77" s="284">
        <v>0</v>
      </c>
      <c r="E77" s="285">
        <v>0</v>
      </c>
    </row>
    <row r="78" spans="1:5" ht="12.75">
      <c r="A78" s="283" t="s">
        <v>404</v>
      </c>
      <c r="B78" s="284">
        <v>181</v>
      </c>
      <c r="C78" s="284">
        <v>181</v>
      </c>
      <c r="D78" s="284">
        <v>0</v>
      </c>
      <c r="E78" s="285">
        <v>0</v>
      </c>
    </row>
    <row r="79" spans="1:5" ht="12.75">
      <c r="A79" s="283" t="s">
        <v>394</v>
      </c>
      <c r="B79" s="284">
        <v>37</v>
      </c>
      <c r="C79" s="284">
        <v>37</v>
      </c>
      <c r="D79" s="284">
        <v>0</v>
      </c>
      <c r="E79" s="285">
        <v>0</v>
      </c>
    </row>
    <row r="80" spans="1:5" ht="12.75">
      <c r="A80" s="283" t="s">
        <v>405</v>
      </c>
      <c r="B80" s="284">
        <v>14</v>
      </c>
      <c r="C80" s="284">
        <v>14</v>
      </c>
      <c r="D80" s="284">
        <v>0</v>
      </c>
      <c r="E80" s="285">
        <v>0</v>
      </c>
    </row>
    <row r="81" spans="1:5" ht="12.75">
      <c r="A81" s="283" t="s">
        <v>406</v>
      </c>
      <c r="B81" s="284">
        <v>48</v>
      </c>
      <c r="C81" s="284">
        <v>48</v>
      </c>
      <c r="D81" s="284">
        <f>SUM(D82:D85)</f>
        <v>0</v>
      </c>
      <c r="E81" s="285">
        <f>SUM(E82:E85)</f>
        <v>0</v>
      </c>
    </row>
    <row r="82" spans="1:5" ht="12.75">
      <c r="A82" s="283" t="s">
        <v>369</v>
      </c>
      <c r="B82" s="284">
        <v>0</v>
      </c>
      <c r="C82" s="284">
        <f>B82</f>
        <v>0</v>
      </c>
      <c r="D82" s="284">
        <v>0</v>
      </c>
      <c r="E82" s="285">
        <v>0</v>
      </c>
    </row>
    <row r="83" spans="1:5" ht="12.75">
      <c r="A83" s="283" t="s">
        <v>370</v>
      </c>
      <c r="B83" s="284"/>
      <c r="C83" s="284"/>
      <c r="D83" s="284">
        <v>0</v>
      </c>
      <c r="E83" s="285">
        <v>0</v>
      </c>
    </row>
    <row r="84" spans="1:5" ht="12.75">
      <c r="A84" s="283" t="s">
        <v>407</v>
      </c>
      <c r="B84" s="284"/>
      <c r="C84" s="284"/>
      <c r="D84" s="284">
        <v>0</v>
      </c>
      <c r="E84" s="285">
        <v>0</v>
      </c>
    </row>
    <row r="85" spans="1:5" ht="12.75">
      <c r="A85" s="283" t="s">
        <v>373</v>
      </c>
      <c r="B85" s="284"/>
      <c r="C85" s="284"/>
      <c r="D85" s="284">
        <v>0</v>
      </c>
      <c r="E85" s="285">
        <v>0</v>
      </c>
    </row>
    <row r="86" spans="1:5" ht="12.75">
      <c r="A86" s="283" t="s">
        <v>408</v>
      </c>
      <c r="B86" s="284">
        <v>16</v>
      </c>
      <c r="C86" s="284">
        <v>16</v>
      </c>
      <c r="D86" s="284">
        <f>SUM(D87:D89)</f>
        <v>0</v>
      </c>
      <c r="E86" s="285">
        <f>SUM(E87:E89)</f>
        <v>0</v>
      </c>
    </row>
    <row r="87" spans="1:5" ht="12.75">
      <c r="A87" s="283" t="s">
        <v>409</v>
      </c>
      <c r="B87" s="284"/>
      <c r="C87" s="284"/>
      <c r="D87" s="284">
        <v>0</v>
      </c>
      <c r="E87" s="285">
        <v>0</v>
      </c>
    </row>
    <row r="88" spans="1:5" ht="12.75">
      <c r="A88" s="283" t="s">
        <v>410</v>
      </c>
      <c r="B88" s="284"/>
      <c r="C88" s="284"/>
      <c r="D88" s="284">
        <v>0</v>
      </c>
      <c r="E88" s="285">
        <v>0</v>
      </c>
    </row>
    <row r="89" spans="1:5" ht="12.75">
      <c r="A89" s="283" t="s">
        <v>354</v>
      </c>
      <c r="B89" s="284"/>
      <c r="C89" s="284"/>
      <c r="D89" s="284">
        <v>0</v>
      </c>
      <c r="E89" s="285">
        <v>0</v>
      </c>
    </row>
    <row r="90" spans="1:5" ht="12.75">
      <c r="A90" s="283" t="s">
        <v>411</v>
      </c>
      <c r="B90" s="284">
        <v>272</v>
      </c>
      <c r="C90" s="284">
        <v>272</v>
      </c>
      <c r="D90" s="284">
        <v>0</v>
      </c>
      <c r="E90" s="285">
        <v>0</v>
      </c>
    </row>
    <row r="91" spans="1:5" ht="12.75">
      <c r="A91" s="283" t="s">
        <v>412</v>
      </c>
      <c r="B91" s="284">
        <v>0</v>
      </c>
      <c r="C91" s="284">
        <f>B91</f>
        <v>0</v>
      </c>
      <c r="D91" s="284">
        <v>0</v>
      </c>
      <c r="E91" s="285">
        <v>0</v>
      </c>
    </row>
    <row r="92" spans="1:5" ht="13.5" thickBot="1">
      <c r="A92" s="304" t="s">
        <v>360</v>
      </c>
      <c r="B92" s="292">
        <f>SUM(B71+B74+B78+B77+B79+B80+B81+B86+B90)</f>
        <v>674</v>
      </c>
      <c r="C92" s="292">
        <f>SUM(C71+C74+C77+C78+C79+C80+C81+C86+C90)</f>
        <v>674</v>
      </c>
      <c r="D92" s="292">
        <f>SUM(D71+D74+D77+D78+D79+D80+D81+D86+D90)</f>
        <v>0</v>
      </c>
      <c r="E92" s="293">
        <f>SUM(E71+E74+E77+E78+E79+E80+E81+E86+E90)</f>
        <v>0</v>
      </c>
    </row>
    <row r="93" spans="1:5" ht="12.75" customHeight="1" thickBot="1">
      <c r="A93" s="294" t="s">
        <v>413</v>
      </c>
      <c r="B93" s="295">
        <f>SUM(B69+B92)</f>
        <v>678</v>
      </c>
      <c r="C93" s="295">
        <f>SUM(C69+C92)</f>
        <v>674</v>
      </c>
      <c r="D93" s="295">
        <f>SUM(D69+D92)</f>
        <v>4</v>
      </c>
      <c r="E93" s="296">
        <f>SUM(E69+E92)</f>
        <v>0</v>
      </c>
    </row>
    <row r="94" spans="1:5" ht="12.75">
      <c r="A94" s="305"/>
      <c r="B94" s="299"/>
      <c r="C94" s="299"/>
      <c r="D94" s="299"/>
      <c r="E94" s="306"/>
    </row>
    <row r="95" spans="1:5" ht="12.75">
      <c r="A95" s="305"/>
      <c r="B95" s="299"/>
      <c r="C95" s="299"/>
      <c r="D95" s="299"/>
      <c r="E95" s="306"/>
    </row>
    <row r="96" spans="1:5" ht="13.5" thickBot="1">
      <c r="A96" s="307" t="s">
        <v>414</v>
      </c>
      <c r="B96" s="308"/>
      <c r="C96" s="308"/>
      <c r="D96" s="308"/>
      <c r="E96" s="309" t="s">
        <v>343</v>
      </c>
    </row>
    <row r="97" spans="1:5" ht="25.5">
      <c r="A97" s="274" t="s">
        <v>415</v>
      </c>
      <c r="B97" s="275" t="s">
        <v>416</v>
      </c>
      <c r="C97" s="275" t="s">
        <v>417</v>
      </c>
      <c r="D97" s="275" t="s">
        <v>418</v>
      </c>
      <c r="E97" s="302" t="s">
        <v>419</v>
      </c>
    </row>
    <row r="98" spans="1:5" ht="12.75">
      <c r="A98" s="283" t="s">
        <v>420</v>
      </c>
      <c r="B98" s="284">
        <v>0</v>
      </c>
      <c r="C98" s="284">
        <v>0</v>
      </c>
      <c r="D98" s="284">
        <v>0</v>
      </c>
      <c r="E98" s="285">
        <v>0</v>
      </c>
    </row>
    <row r="99" spans="1:5" ht="12.75">
      <c r="A99" s="283" t="s">
        <v>421</v>
      </c>
      <c r="B99" s="284">
        <v>0</v>
      </c>
      <c r="C99" s="284">
        <v>0</v>
      </c>
      <c r="D99" s="284">
        <v>0</v>
      </c>
      <c r="E99" s="285">
        <v>0</v>
      </c>
    </row>
    <row r="100" spans="1:5" ht="12.75">
      <c r="A100" s="283" t="s">
        <v>422</v>
      </c>
      <c r="B100" s="284">
        <v>0</v>
      </c>
      <c r="C100" s="284">
        <v>0</v>
      </c>
      <c r="D100" s="284">
        <v>0</v>
      </c>
      <c r="E100" s="285">
        <v>0</v>
      </c>
    </row>
    <row r="101" spans="1:5" ht="13.5" thickBot="1">
      <c r="A101" s="310" t="s">
        <v>423</v>
      </c>
      <c r="B101" s="292">
        <f>SUM(B98:B100)</f>
        <v>0</v>
      </c>
      <c r="C101" s="292">
        <f>SUM(C98:C100)</f>
        <v>0</v>
      </c>
      <c r="D101" s="292">
        <f>SUM(D98:D100)</f>
        <v>0</v>
      </c>
      <c r="E101" s="293">
        <f>SUM(E98:E100)</f>
        <v>0</v>
      </c>
    </row>
    <row r="102" spans="1:5" ht="13.5" thickBot="1">
      <c r="A102" s="311" t="s">
        <v>424</v>
      </c>
      <c r="B102" s="312"/>
      <c r="C102" s="313"/>
      <c r="D102" s="314"/>
      <c r="E102" s="315"/>
    </row>
    <row r="103" spans="1:5" ht="12.75">
      <c r="A103" s="305" t="s">
        <v>425</v>
      </c>
      <c r="B103" s="299"/>
      <c r="C103" s="318" t="s">
        <v>432</v>
      </c>
      <c r="D103" s="299"/>
      <c r="E103" s="299"/>
    </row>
  </sheetData>
  <sheetProtection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C13"/>
  <sheetViews>
    <sheetView zoomScalePageLayoutView="0" workbookViewId="0" topLeftCell="A1">
      <selection activeCell="C13" sqref="C13"/>
    </sheetView>
  </sheetViews>
  <sheetFormatPr defaultColWidth="9.140625" defaultRowHeight="12.75"/>
  <sheetData>
    <row r="11" ht="12.75">
      <c r="C11" s="44"/>
    </row>
    <row r="12" ht="12.75">
      <c r="C12" s="24"/>
    </row>
    <row r="13" ht="12.75">
      <c r="C13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2018-04-17T06:05:18Z</cp:lastPrinted>
  <dcterms:created xsi:type="dcterms:W3CDTF">2003-02-07T14:36:34Z</dcterms:created>
  <dcterms:modified xsi:type="dcterms:W3CDTF">2018-04-24T10:47:07Z</dcterms:modified>
  <cp:category/>
  <cp:version/>
  <cp:contentType/>
  <cp:contentStatus/>
</cp:coreProperties>
</file>