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0800" windowHeight="387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<sst xmlns="http://schemas.openxmlformats.org/spreadsheetml/2006/main" count="1062" uniqueCount="869">
  <si>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</si>
  <si>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</si>
  <si>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</si>
  <si>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</si>
  <si>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</si>
  <si>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</si>
  <si>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</si>
  <si>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</si>
  <si>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</si>
  <si>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</si>
  <si>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</si>
  <si>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</si>
  <si>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</si>
  <si>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</si>
  <si>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</si>
  <si>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</si>
  <si>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</si>
  <si>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</si>
  <si>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</si>
  <si>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</si>
  <si>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</si>
  <si>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</si>
  <si>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</si>
  <si>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</si>
  <si>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</si>
  <si>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</si>
  <si>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</si>
  <si>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</si>
  <si>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</si>
  <si>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</si>
  <si>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</si>
  <si>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</si>
  <si>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</si>
  <si>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</si>
  <si>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</si>
  <si>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</si>
  <si>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</si>
  <si>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</si>
  <si>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</si>
  <si>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</si>
  <si>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</si>
  <si>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</si>
  <si>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</si>
  <si>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</si>
  <si>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</si>
  <si>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</si>
  <si>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</si>
  <si>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</si>
  <si>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</si>
  <si>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</si>
  <si>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</si>
  <si>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</si>
  <si>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</si>
  <si>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</si>
  <si>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</si>
  <si>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</si>
  <si>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</si>
  <si>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</si>
  <si>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</si>
  <si>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</si>
  <si>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</si>
  <si>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</si>
  <si>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</si>
  <si>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</si>
  <si>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</si>
  <si>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</si>
  <si>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</si>
  <si>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</si>
  <si>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</si>
  <si>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</si>
  <si>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</si>
  <si>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</si>
  <si>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</si>
  <si>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</si>
  <si>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</si>
  <si>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</si>
  <si>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</si>
  <si>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</si>
  <si>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</si>
  <si>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</si>
  <si>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</si>
  <si>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</si>
  <si>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</si>
  <si>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</si>
  <si>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</si>
  <si>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</si>
  <si>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</si>
  <si>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</si>
  <si>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</si>
  <si>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</si>
  <si>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</si>
  <si>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</si>
  <si>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</si>
  <si>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</si>
  <si>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</si>
  <si>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</si>
  <si>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</si>
  <si>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</si>
  <si>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</si>
  <si>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</si>
  <si>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</si>
  <si>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</si>
  <si>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</si>
  <si>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</si>
  <si>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</si>
  <si>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</si>
  <si>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</si>
  <si>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</si>
  <si>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</si>
  <si>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</si>
  <si>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</si>
  <si>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</si>
  <si>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</si>
  <si>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</si>
  <si>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</si>
  <si>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</si>
  <si>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</si>
  <si>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</si>
  <si>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</si>
  <si>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</si>
  <si>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</si>
  <si>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</si>
  <si>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</si>
  <si>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</si>
  <si>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</si>
  <si>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</si>
  <si>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</si>
  <si>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</si>
  <si>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</si>
  <si>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</si>
  <si>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</si>
  <si>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</si>
  <si>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</si>
  <si>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</si>
  <si>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</si>
  <si>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</si>
  <si>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</si>
  <si>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</si>
  <si>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</si>
  <si>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</si>
  <si>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</si>
  <si>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</si>
  <si>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</si>
  <si>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</si>
  <si>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</si>
  <si>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</si>
  <si>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</si>
  <si>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</si>
  <si>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</si>
  <si>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</si>
  <si>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</si>
  <si>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</si>
  <si>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</si>
  <si>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</si>
  <si>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</si>
  <si>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</si>
  <si>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</si>
  <si>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</si>
  <si>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</si>
  <si>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</si>
  <si>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</si>
  <si>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</si>
  <si>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</si>
  <si>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</si>
  <si>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</si>
  <si>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</si>
  <si>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</si>
  <si>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</si>
  <si>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</si>
  <si>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</si>
  <si>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</si>
  <si>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</si>
  <si>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</si>
  <si>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</si>
  <si>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</si>
  <si>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</si>
  <si>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</si>
  <si>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</si>
  <si>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</si>
  <si>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</si>
  <si>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</si>
  <si>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</si>
  <si>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</si>
  <si>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</si>
  <si>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</si>
  <si>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</si>
  <si>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</si>
  <si>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</si>
  <si>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</si>
  <si>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</si>
  <si>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</si>
  <si>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</si>
  <si>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</si>
  <si>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</si>
  <si>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</si>
  <si>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</si>
  <si>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</si>
  <si>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</si>
  <si>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</si>
  <si>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</si>
  <si>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</si>
  <si>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</si>
  <si>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</si>
  <si>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</si>
  <si>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</si>
  <si>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</si>
  <si>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</si>
  <si>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</si>
  <si>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</si>
  <si>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</si>
  <si>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</si>
  <si>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</si>
  <si>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</si>
  <si>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</si>
  <si>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</si>
  <si>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</si>
  <si>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</si>
  <si>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</si>
  <si>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</si>
  <si>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</si>
  <si>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</si>
  <si>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</si>
  <si>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</si>
  <si>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</si>
  <si>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</si>
  <si>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</si>
  <si>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</si>
  <si>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</si>
  <si>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</si>
  <si>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</si>
  <si>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</si>
  <si>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</si>
  <si>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</si>
  <si>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</si>
  <si>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</si>
  <si>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</si>
  <si>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</si>
  <si>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</si>
  <si>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</si>
  <si>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</si>
  <si>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</si>
  <si>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</si>
  <si>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</si>
  <si>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</si>
  <si>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</si>
  <si>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</si>
  <si>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</si>
  <si>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</si>
  <si>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</si>
  <si>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</si>
  <si>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</si>
  <si>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</si>
  <si>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</si>
  <si>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</si>
  <si>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</si>
  <si>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</si>
  <si>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</si>
  <si>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</si>
  <si>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</si>
  <si>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</si>
  <si>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</si>
  <si>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</si>
  <si>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</si>
  <si>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</si>
  <si>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</si>
  <si>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</si>
  <si>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</si>
  <si>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</si>
  <si>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</si>
  <si>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</si>
  <si>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</si>
  <si>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</si>
  <si>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</si>
  <si>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</si>
  <si>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</si>
  <si>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</si>
  <si>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</si>
  <si>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</si>
  <si>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</si>
  <si>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</si>
  <si>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</si>
  <si>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</si>
  <si>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</si>
  <si>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</si>
  <si>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</si>
  <si>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</si>
  <si>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</si>
  <si>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</si>
  <si>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</si>
  <si>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</si>
  <si>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</si>
  <si>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</si>
  <si>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</si>
  <si>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</si>
  <si>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</si>
  <si>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</si>
  <si>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</si>
  <si>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</si>
  <si>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</si>
  <si>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</si>
  <si>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</si>
  <si>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</si>
  <si>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</si>
  <si>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</si>
  <si>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</si>
  <si>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</si>
  <si>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</si>
  <si>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</si>
  <si>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</si>
  <si>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</si>
  <si>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</si>
  <si>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</si>
  <si>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</si>
  <si>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</si>
  <si>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</si>
  <si>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</si>
  <si>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</si>
  <si>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</si>
  <si>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</si>
  <si>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</si>
  <si>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</si>
  <si>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</si>
  <si>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</si>
  <si>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</si>
  <si>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</si>
  <si>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</si>
  <si>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</si>
  <si>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</si>
  <si>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</si>
  <si>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</si>
  <si>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</si>
  <si>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</si>
  <si>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</si>
  <si>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</si>
  <si>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</si>
  <si>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</si>
  <si>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</si>
  <si>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</si>
  <si>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</si>
  <si>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</si>
  <si>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</si>
  <si>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</si>
  <si>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</si>
  <si>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</si>
  <si>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</si>
  <si>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</si>
  <si>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</si>
  <si>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</si>
  <si>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</si>
  <si>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</si>
  <si>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</si>
  <si>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</si>
  <si>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</si>
  <si>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</si>
  <si>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</si>
  <si>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</si>
  <si>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</si>
  <si>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</si>
  <si>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</si>
  <si>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</si>
  <si>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</si>
  <si>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</si>
  <si>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</si>
  <si>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</si>
  <si>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</si>
  <si>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</si>
  <si>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</si>
  <si>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</si>
  <si>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</si>
  <si>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</si>
  <si>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</si>
  <si>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</si>
  <si>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</si>
  <si>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</si>
  <si>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</si>
  <si>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</si>
  <si>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</si>
  <si>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</si>
  <si>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</si>
  <si>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</si>
  <si>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</si>
  <si>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</si>
  <si>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</si>
  <si>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</si>
  <si>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</si>
  <si>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</si>
  <si>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</si>
  <si>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</si>
  <si>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</si>
  <si>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</si>
  <si>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</si>
  <si>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</si>
  <si>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</si>
  <si>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</si>
  <si>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</si>
  <si>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</si>
  <si>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</si>
  <si>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</si>
  <si>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</si>
  <si>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</si>
  <si>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</si>
  <si>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</si>
  <si>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</si>
  <si>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</si>
  <si>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</si>
  <si>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</si>
  <si>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</si>
  <si>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</si>
  <si>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</si>
  <si>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</si>
  <si>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</si>
  <si>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</si>
  <si>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</si>
  <si>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</si>
  <si>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</si>
  <si>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</si>
  <si>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</si>
  <si>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</si>
  <si>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</si>
  <si>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</si>
  <si>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</si>
  <si>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</si>
  <si>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</si>
  <si>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</si>
  <si>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</si>
  <si>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</si>
  <si>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</si>
  <si>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</si>
  <si>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</si>
  <si>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</si>
  <si>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</si>
  <si>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</si>
  <si>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</si>
  <si>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</si>
  <si>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</si>
  <si>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</si>
  <si>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</si>
  <si>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</si>
  <si>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</si>
  <si>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</si>
  <si>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</si>
  <si>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</si>
  <si>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</si>
  <si>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</si>
  <si>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</si>
  <si>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</si>
  <si>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</si>
  <si>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</si>
  <si>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</si>
  <si>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</si>
  <si>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</si>
  <si>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</si>
  <si>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</si>
  <si>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</si>
  <si>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</si>
  <si>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</si>
  <si>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</si>
  <si>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</si>
  <si>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</si>
  <si>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</si>
  <si>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</si>
  <si>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</si>
  <si>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</si>
  <si>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</si>
  <si>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</si>
  <si>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</si>
  <si>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</si>
  <si>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</si>
  <si>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</si>
  <si>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</si>
  <si>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</si>
  <si>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</si>
  <si>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</si>
  <si>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</si>
  <si>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</si>
  <si>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</si>
  <si>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</si>
  <si>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</si>
  <si>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</si>
  <si>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</si>
  <si>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</si>
  <si>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</si>
  <si>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</si>
  <si>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</si>
  <si>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</si>
  <si>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</si>
  <si>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</si>
  <si>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</si>
  <si>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</si>
  <si>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</si>
  <si>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</si>
  <si>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</si>
  <si>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</si>
  <si>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</si>
  <si>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</si>
  <si>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</si>
  <si>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</si>
  <si>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</si>
  <si>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</si>
  <si>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</si>
  <si>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</si>
  <si>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</si>
  <si>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</si>
  <si>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</si>
  <si>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</si>
  <si>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</si>
  <si>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</si>
  <si>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</si>
  <si>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</si>
  <si>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</si>
  <si>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</si>
  <si>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</si>
  <si>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</si>
  <si>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</si>
  <si>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</si>
  <si>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</si>
  <si>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</si>
  <si>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</si>
  <si>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</si>
  <si>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</si>
  <si>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</si>
  <si>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</si>
  <si>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</si>
  <si>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</si>
  <si>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</si>
  <si>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</si>
  <si>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</si>
  <si>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</si>
  <si>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</si>
  <si>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</si>
  <si>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</si>
  <si>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</si>
  <si>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</si>
  <si>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</si>
  <si>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</si>
  <si>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</si>
  <si>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</si>
  <si>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</si>
  <si>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</si>
  <si>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</si>
  <si>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</si>
  <si>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</si>
  <si>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</si>
  <si>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</si>
  <si>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</si>
  <si>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</si>
  <si>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</si>
  <si>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</si>
  <si>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</si>
  <si>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</si>
  <si>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</si>
  <si>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</si>
  <si>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</si>
  <si>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</si>
  <si>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</si>
  <si>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</si>
  <si>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</si>
  <si>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</si>
  <si>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</si>
  <si>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</si>
  <si>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</si>
  <si>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</si>
  <si>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</si>
  <si>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</si>
  <si>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</si>
  <si>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</si>
  <si>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</si>
  <si>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</si>
  <si>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</si>
  <si>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</si>
  <si>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</si>
  <si>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</si>
  <si>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</si>
  <si>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</si>
  <si>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</si>
  <si>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</si>
  <si>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</si>
  <si>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</si>
  <si>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</si>
  <si>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</si>
  <si>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</si>
  <si>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</si>
  <si>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</si>
  <si>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</si>
  <si>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</si>
  <si>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</si>
  <si>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</si>
  <si>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</si>
  <si>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</si>
  <si>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</si>
  <si>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</si>
  <si>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</si>
  <si>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</si>
  <si>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</si>
  <si>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</si>
  <si>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</si>
  <si>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</si>
  <si>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</si>
  <si>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</si>
  <si>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</si>
  <si>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</si>
  <si>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</si>
  <si>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</si>
  <si>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</si>
  <si>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</si>
  <si>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</si>
  <si>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</si>
  <si>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</si>
  <si>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</si>
  <si>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</si>
  <si>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</si>
  <si>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</si>
  <si>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</si>
  <si>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</si>
  <si>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</si>
  <si>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</si>
  <si>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</si>
  <si>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</si>
  <si>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</si>
  <si>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</si>
  <si>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</si>
  <si>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</si>
  <si>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</si>
  <si>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</si>
  <si>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</si>
  <si>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</si>
  <si>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</si>
  <si>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</si>
  <si>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</si>
  <si>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</si>
  <si>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</si>
  <si>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</si>
  <si>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</si>
  <si>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</si>
  <si>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</si>
  <si>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</si>
  <si>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</si>
  <si>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</si>
  <si>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</si>
  <si>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</si>
  <si>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</si>
  <si>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</si>
  <si>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</si>
  <si>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</si>
  <si>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</si>
  <si>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</si>
  <si>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</si>
  <si>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</si>
  <si>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</si>
  <si>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</si>
  <si>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</si>
  <si>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</si>
  <si>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</si>
  <si>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</si>
  <si>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</si>
  <si>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</si>
  <si>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</si>
  <si>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</si>
  <si>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</si>
  <si>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</si>
  <si>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</si>
  <si>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</si>
  <si>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</si>
  <si>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</si>
  <si>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</si>
  <si>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</si>
  <si>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</si>
  <si>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</si>
  <si>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</si>
  <si>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</si>
  <si>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</si>
  <si>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</si>
  <si>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</si>
  <si>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</si>
  <si>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</si>
  <si>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</si>
  <si>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</si>
  <si>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</si>
  <si>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</si>
  <si>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</si>
  <si>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</si>
  <si>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</si>
  <si>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</si>
  <si>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</si>
  <si>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</si>
  <si>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</si>
  <si>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</si>
  <si>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</si>
  <si>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</si>
  <si>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</si>
  <si>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</si>
  <si>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</si>
  <si>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</si>
  <si>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</si>
  <si>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</si>
  <si>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</si>
  <si>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</si>
  <si>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</si>
  <si>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</si>
  <si>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</si>
  <si>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</si>
  <si>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</si>
  <si>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</si>
  <si>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</si>
  <si>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</si>
  <si>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</si>
  <si>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</si>
  <si>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</si>
  <si>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</si>
  <si>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</si>
  <si>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</si>
  <si>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</si>
  <si>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</si>
  <si>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</si>
  <si>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</si>
  <si>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</si>
  <si>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</si>
  <si>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</si>
  <si>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</si>
  <si>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</si>
  <si>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</si>
  <si>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</si>
  <si>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</si>
  <si>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</si>
  <si>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</si>
  <si>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</si>
  <si>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</si>
  <si>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</si>
  <si>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</si>
  <si>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</si>
  <si>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</si>
  <si>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</si>
  <si>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</si>
  <si>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</si>
  <si>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</si>
  <si>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</si>
  <si>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</si>
  <si>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</si>
  <si>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</si>
  <si>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</si>
  <si>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</si>
  <si>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</si>
  <si>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</si>
  <si>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</si>
  <si>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</si>
  <si>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</si>
  <si>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</si>
  <si>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</si>
  <si>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</si>
  <si>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</si>
  <si>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</si>
  <si>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</si>
  <si>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</si>
  <si>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</si>
  <si>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</si>
  <si>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</si>
  <si>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</si>
  <si>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</si>
  <si>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</si>
  <si>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</si>
  <si>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</si>
  <si>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</si>
  <si>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</si>
  <si>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</si>
  <si>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</si>
  <si>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</si>
  <si>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</si>
  <si>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</si>
  <si>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</si>
  <si>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</si>
  <si>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</si>
  <si>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</si>
  <si>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</si>
  <si>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</si>
  <si>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</si>
  <si>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</si>
  <si>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</si>
  <si>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</si>
  <si>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</si>
  <si>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</si>
  <si>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</si>
  <si>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</si>
  <si>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</si>
  <si>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</si>
  <si>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</si>
  <si>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</si>
  <si>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</si>
  <si>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</si>
  <si>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</si>
  <si>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</si>
  <si>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</si>
  <si>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</si>
  <si>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</si>
  <si>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</si>
  <si>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</si>
  <si>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</si>
  <si>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</si>
  <si>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</si>
  <si>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</si>
  <si>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</si>
  <si>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</si>
  <si>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</si>
  <si>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</si>
  <si>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</si>
  <si>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</si>
  <si>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</si>
  <si>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</si>
  <si>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</si>
  <si>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</si>
  <si>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</si>
  <si>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</si>
  <si>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</si>
  <si>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</si>
  <si>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</si>
  <si>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</si>
  <si>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</si>
  <si>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</si>
  <si>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</si>
  <si>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</si>
  <si>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</si>
  <si>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</si>
  <si>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</si>
  <si>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</si>
  <si>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</si>
  <si>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</si>
  <si>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</si>
  <si>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</si>
  <si>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</si>
  <si>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</si>
  <si>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</si>
  <si>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</si>
  <si>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</si>
  <si>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</si>
  <si>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</si>
  <si>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</si>
  <si>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</si>
  <si>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</si>
  <si>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</si>
  <si>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</si>
  <si>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</si>
  <si>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</si>
  <si>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</si>
  <si>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</si>
  <si>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</si>
  <si>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</si>
  <si>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</si>
  <si>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</si>
  <si>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</si>
  <si>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</si>
  <si>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</si>
  <si>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</si>
  <si>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</si>
  <si>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</si>
  <si>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</si>
  <si>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</si>
  <si>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</si>
  <si>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</si>
  <si>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</si>
  <si>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</si>
  <si>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</si>
  <si>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</si>
  <si>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</si>
  <si>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</si>
  <si>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</si>
  <si>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</si>
  <si>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</si>
  <si>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</si>
  <si>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</si>
  <si>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30.06.2014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</si>
</sst>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628</v>
      </c>
      <c r="D12" s="151">
        <v>657</v>
      </c>
      <c r="E12" s="237" t="s">
        <v>25</v>
      </c>
      <c r="F12" s="242" t="s">
        <v>26</v>
      </c>
      <c r="G12" s="152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429</v>
      </c>
      <c r="D13" s="151">
        <v>500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141</v>
      </c>
      <c r="D14" s="151">
        <v>152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24</v>
      </c>
      <c r="D15" s="151">
        <v>28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20</v>
      </c>
      <c r="D16" s="151">
        <v>7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86</v>
      </c>
      <c r="D17" s="151">
        <v>81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2336</v>
      </c>
      <c r="D19" s="155">
        <f>SUM(D11:D18)</f>
        <v>2433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139</v>
      </c>
      <c r="H20" s="158">
        <v>139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4123</v>
      </c>
      <c r="H21" s="156">
        <f>SUM(H22:H24)</f>
        <v>4123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677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81</v>
      </c>
      <c r="D23" s="151">
        <v>79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23</v>
      </c>
      <c r="D24" s="151">
        <v>32</v>
      </c>
      <c r="E24" s="237" t="s">
        <v>71</v>
      </c>
      <c r="F24" s="242" t="s">
        <v>72</v>
      </c>
      <c r="G24" s="152">
        <v>3446</v>
      </c>
      <c r="H24" s="152">
        <v>3446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4262</v>
      </c>
      <c r="H25" s="154">
        <f>H19+H20+H21</f>
        <v>4262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104</v>
      </c>
      <c r="D27" s="155">
        <f>SUM(D23:D26)</f>
        <v>111</v>
      </c>
      <c r="E27" s="253" t="s">
        <v>82</v>
      </c>
      <c r="F27" s="242" t="s">
        <v>83</v>
      </c>
      <c r="G27" s="154">
        <f>SUM(G28:G30)</f>
        <v>1686</v>
      </c>
      <c r="H27" s="154">
        <f>SUM(H28:H30)</f>
        <v>1029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1686</v>
      </c>
      <c r="H28" s="152">
        <v>1029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540</v>
      </c>
      <c r="H31" s="152">
        <v>657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2226</v>
      </c>
      <c r="H33" s="154">
        <f>H27+H31+H32</f>
        <v>1686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6756</v>
      </c>
      <c r="H36" s="154">
        <f>H25+H17+H33</f>
        <v>6216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>
        <v>87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87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241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2528</v>
      </c>
      <c r="D55" s="155">
        <f>D19+D20+D21+D27+D32+D45+D51+D53+D54</f>
        <v>2642</v>
      </c>
      <c r="E55" s="237" t="s">
        <v>171</v>
      </c>
      <c r="F55" s="261" t="s">
        <v>172</v>
      </c>
      <c r="G55" s="154">
        <f>G49+G51+G52+G53+G54</f>
        <v>241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1720</v>
      </c>
      <c r="D58" s="151">
        <v>1706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1710</v>
      </c>
      <c r="D59" s="151">
        <v>720</v>
      </c>
      <c r="E59" s="251" t="s">
        <v>180</v>
      </c>
      <c r="F59" s="242" t="s">
        <v>181</v>
      </c>
      <c r="G59" s="152">
        <v>668</v>
      </c>
      <c r="H59" s="152">
        <v>457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359</v>
      </c>
      <c r="D61" s="151">
        <v>274</v>
      </c>
      <c r="E61" s="243" t="s">
        <v>188</v>
      </c>
      <c r="F61" s="272" t="s">
        <v>189</v>
      </c>
      <c r="G61" s="154">
        <f>SUM(G62:G68)</f>
        <v>3001</v>
      </c>
      <c r="H61" s="154">
        <f>SUM(H62:H68)</f>
        <v>735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3789</v>
      </c>
      <c r="D64" s="155">
        <f>SUM(D58:D63)</f>
        <v>2700</v>
      </c>
      <c r="E64" s="237" t="s">
        <v>199</v>
      </c>
      <c r="F64" s="242" t="s">
        <v>200</v>
      </c>
      <c r="G64" s="152">
        <v>2938</v>
      </c>
      <c r="H64" s="152">
        <v>660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15</v>
      </c>
      <c r="H66" s="152">
        <v>7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24</v>
      </c>
      <c r="H67" s="152">
        <v>17</v>
      </c>
    </row>
    <row r="68" spans="1:8" ht="15">
      <c r="A68" s="235" t="s">
        <v>210</v>
      </c>
      <c r="B68" s="241" t="s">
        <v>211</v>
      </c>
      <c r="C68" s="151">
        <v>3499</v>
      </c>
      <c r="D68" s="151">
        <v>1688</v>
      </c>
      <c r="E68" s="237" t="s">
        <v>212</v>
      </c>
      <c r="F68" s="242" t="s">
        <v>213</v>
      </c>
      <c r="G68" s="152">
        <v>24</v>
      </c>
      <c r="H68" s="152">
        <v>51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276</v>
      </c>
      <c r="H69" s="152">
        <v>169</v>
      </c>
    </row>
    <row r="70" spans="1:8" ht="15">
      <c r="A70" s="235" t="s">
        <v>217</v>
      </c>
      <c r="B70" s="241" t="s">
        <v>218</v>
      </c>
      <c r="C70" s="151">
        <v>0</v>
      </c>
      <c r="D70" s="151">
        <v>22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9</v>
      </c>
      <c r="D71" s="151">
        <v>3</v>
      </c>
      <c r="E71" s="253" t="s">
        <v>45</v>
      </c>
      <c r="F71" s="273" t="s">
        <v>223</v>
      </c>
      <c r="G71" s="161">
        <f>G59+G60+G61+G69+G70</f>
        <v>3945</v>
      </c>
      <c r="H71" s="161">
        <f>H59+H60+H61+H69+H70</f>
        <v>1361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38</v>
      </c>
      <c r="D72" s="151">
        <v>98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35</v>
      </c>
      <c r="D74" s="151">
        <v>0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3581</v>
      </c>
      <c r="D75" s="155">
        <f>SUM(D67:D74)</f>
        <v>1811</v>
      </c>
      <c r="E75" s="251" t="s">
        <v>159</v>
      </c>
      <c r="F75" s="245" t="s">
        <v>233</v>
      </c>
      <c r="G75" s="152">
        <v>432</v>
      </c>
      <c r="H75" s="152">
        <v>347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4377</v>
      </c>
      <c r="H79" s="162">
        <f>H71+H74+H75+H76</f>
        <v>1708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951</v>
      </c>
      <c r="D87" s="151">
        <v>527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471</v>
      </c>
      <c r="D88" s="151">
        <v>189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1422</v>
      </c>
      <c r="D91" s="155">
        <f>SUM(D87:D90)</f>
        <v>716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54</v>
      </c>
      <c r="D92" s="151">
        <v>55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8846</v>
      </c>
      <c r="D93" s="155">
        <f>D64+D75+D84+D91+D92</f>
        <v>5282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11374</v>
      </c>
      <c r="D94" s="164">
        <f>D93+D55</f>
        <v>7924</v>
      </c>
      <c r="E94" s="449" t="s">
        <v>269</v>
      </c>
      <c r="F94" s="289" t="s">
        <v>270</v>
      </c>
      <c r="G94" s="165">
        <f>G36+G39+G55+G79</f>
        <v>11374</v>
      </c>
      <c r="H94" s="165">
        <f>H36+H39+H55+H79</f>
        <v>7924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30.06.2014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3209</v>
      </c>
      <c r="D9" s="46">
        <v>2957</v>
      </c>
      <c r="E9" s="298" t="s">
        <v>283</v>
      </c>
      <c r="F9" s="549" t="s">
        <v>284</v>
      </c>
      <c r="G9" s="550">
        <v>3673</v>
      </c>
      <c r="H9" s="550">
        <v>3276</v>
      </c>
    </row>
    <row r="10" spans="1:8" ht="12">
      <c r="A10" s="298" t="s">
        <v>285</v>
      </c>
      <c r="B10" s="299" t="s">
        <v>286</v>
      </c>
      <c r="C10" s="46">
        <v>291</v>
      </c>
      <c r="D10" s="46">
        <v>277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148</v>
      </c>
      <c r="D11" s="46">
        <v>75</v>
      </c>
      <c r="E11" s="300" t="s">
        <v>291</v>
      </c>
      <c r="F11" s="549" t="s">
        <v>292</v>
      </c>
      <c r="G11" s="550">
        <v>42</v>
      </c>
      <c r="H11" s="550">
        <v>79</v>
      </c>
    </row>
    <row r="12" spans="1:8" ht="12">
      <c r="A12" s="298" t="s">
        <v>293</v>
      </c>
      <c r="B12" s="299" t="s">
        <v>294</v>
      </c>
      <c r="C12" s="46">
        <v>509</v>
      </c>
      <c r="D12" s="46">
        <v>489</v>
      </c>
      <c r="E12" s="300" t="s">
        <v>77</v>
      </c>
      <c r="F12" s="549" t="s">
        <v>295</v>
      </c>
      <c r="G12" s="550">
        <v>51</v>
      </c>
      <c r="H12" s="550">
        <v>31</v>
      </c>
    </row>
    <row r="13" spans="1:18" ht="12">
      <c r="A13" s="298" t="s">
        <v>296</v>
      </c>
      <c r="B13" s="299" t="s">
        <v>297</v>
      </c>
      <c r="C13" s="46">
        <v>73</v>
      </c>
      <c r="D13" s="46">
        <v>72</v>
      </c>
      <c r="E13" s="301" t="s">
        <v>50</v>
      </c>
      <c r="F13" s="551" t="s">
        <v>298</v>
      </c>
      <c r="G13" s="548">
        <f>SUM(G9:G12)</f>
        <v>3766</v>
      </c>
      <c r="H13" s="548">
        <f>SUM(H9:H12)</f>
        <v>3386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27</v>
      </c>
      <c r="D14" s="46">
        <v>14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-1076</v>
      </c>
      <c r="D15" s="47">
        <v>-1086</v>
      </c>
      <c r="E15" s="296" t="s">
        <v>303</v>
      </c>
      <c r="F15" s="554" t="s">
        <v>304</v>
      </c>
      <c r="G15" s="550">
        <v>44</v>
      </c>
      <c r="H15" s="550">
        <v>0</v>
      </c>
    </row>
    <row r="16" spans="1:8" ht="12">
      <c r="A16" s="298" t="s">
        <v>305</v>
      </c>
      <c r="B16" s="299" t="s">
        <v>306</v>
      </c>
      <c r="C16" s="47">
        <v>47</v>
      </c>
      <c r="D16" s="47">
        <v>72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3228</v>
      </c>
      <c r="D19" s="49">
        <f>SUM(D9:D15)+D16</f>
        <v>2870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18</v>
      </c>
      <c r="D22" s="46">
        <v>16</v>
      </c>
      <c r="E22" s="304" t="s">
        <v>324</v>
      </c>
      <c r="F22" s="552" t="s">
        <v>325</v>
      </c>
      <c r="G22" s="550">
        <v>3</v>
      </c>
      <c r="H22" s="550">
        <v>6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16</v>
      </c>
      <c r="D24" s="46">
        <v>6</v>
      </c>
      <c r="E24" s="301" t="s">
        <v>102</v>
      </c>
      <c r="F24" s="554" t="s">
        <v>332</v>
      </c>
      <c r="G24" s="548">
        <f>SUM(G19:G23)</f>
        <v>3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11</v>
      </c>
      <c r="D25" s="46">
        <v>14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45</v>
      </c>
      <c r="D26" s="49">
        <f>SUM(D22:D25)</f>
        <v>36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3273</v>
      </c>
      <c r="D28" s="50">
        <f>D26+D19</f>
        <v>2906</v>
      </c>
      <c r="E28" s="127" t="s">
        <v>337</v>
      </c>
      <c r="F28" s="554" t="s">
        <v>338</v>
      </c>
      <c r="G28" s="548">
        <f>G13+G15+G24</f>
        <v>3813</v>
      </c>
      <c r="H28" s="548">
        <f>H13+H15+H24</f>
        <v>3392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540</v>
      </c>
      <c r="D30" s="50">
        <f>IF((H28-D28)&gt;0,H28-D28,0)</f>
        <v>486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3273</v>
      </c>
      <c r="D33" s="49">
        <f>D28-D31+D32</f>
        <v>2906</v>
      </c>
      <c r="E33" s="127" t="s">
        <v>351</v>
      </c>
      <c r="F33" s="554" t="s">
        <v>352</v>
      </c>
      <c r="G33" s="53">
        <f>G32-G31+G28</f>
        <v>3813</v>
      </c>
      <c r="H33" s="53">
        <f>H32-H31+H28</f>
        <v>3392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540</v>
      </c>
      <c r="D34" s="50">
        <f>IF((H33-D33)&gt;0,H33-D33,0)</f>
        <v>486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540</v>
      </c>
      <c r="D39" s="460">
        <f>+IF((H33-D33-D35)&gt;0,H33-D33-D35,0)</f>
        <v>486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540</v>
      </c>
      <c r="D41" s="52">
        <f>IF(H39=0,IF(D39-D40&gt;0,D39-D40+H40,0),IF(H39-H40&lt;0,H40-H39+D39,0))</f>
        <v>486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3813</v>
      </c>
      <c r="D42" s="53">
        <f>D33+D35+D39</f>
        <v>3392</v>
      </c>
      <c r="E42" s="128" t="s">
        <v>378</v>
      </c>
      <c r="F42" s="129" t="s">
        <v>379</v>
      </c>
      <c r="G42" s="53">
        <f>G39+G33</f>
        <v>3813</v>
      </c>
      <c r="H42" s="53">
        <f>H39+H33</f>
        <v>3392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30.06.2014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3770</v>
      </c>
      <c r="D10" s="54">
        <v>3186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-2992</v>
      </c>
      <c r="D11" s="54">
        <v>-2733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-500</v>
      </c>
      <c r="D13" s="54">
        <v>-525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-33</v>
      </c>
      <c r="D14" s="54">
        <v>-56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-15</v>
      </c>
      <c r="D15" s="54">
        <v>-85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230</v>
      </c>
      <c r="D20" s="55">
        <f>SUM(D10:D19)</f>
        <v>-209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286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286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900</v>
      </c>
      <c r="D36" s="54">
        <v>1000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-707</v>
      </c>
      <c r="D37" s="54">
        <v>-418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-3</v>
      </c>
      <c r="D41" s="54">
        <v>-14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190</v>
      </c>
      <c r="D42" s="55">
        <f>SUM(D34:D41)</f>
        <v>568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706</v>
      </c>
      <c r="D43" s="55">
        <f>D42+D32+D20</f>
        <v>359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716</v>
      </c>
      <c r="D44" s="132">
        <v>434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1422</v>
      </c>
      <c r="D45" s="55">
        <f>D44+D43</f>
        <v>793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1422</v>
      </c>
      <c r="D46" s="56">
        <v>793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30.06.2014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139</v>
      </c>
      <c r="F11" s="58">
        <f>'справка №1-БАЛАНС'!H22</f>
        <v>677</v>
      </c>
      <c r="G11" s="58">
        <f>'справка №1-БАЛАНС'!H23</f>
        <v>0</v>
      </c>
      <c r="H11" s="60">
        <v>3446</v>
      </c>
      <c r="I11" s="58">
        <f>'справка №1-БАЛАНС'!H28+'справка №1-БАЛАНС'!H31</f>
        <v>1686</v>
      </c>
      <c r="J11" s="58">
        <f>'справка №1-БАЛАНС'!H29+'справка №1-БАЛАНС'!H32</f>
        <v>0</v>
      </c>
      <c r="K11" s="60"/>
      <c r="L11" s="344">
        <f>SUM(C11:K11)</f>
        <v>6216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139</v>
      </c>
      <c r="F15" s="61">
        <f t="shared" si="2"/>
        <v>677</v>
      </c>
      <c r="G15" s="61">
        <f t="shared" si="2"/>
        <v>0</v>
      </c>
      <c r="H15" s="61">
        <f t="shared" si="2"/>
        <v>3446</v>
      </c>
      <c r="I15" s="61">
        <f t="shared" si="2"/>
        <v>1686</v>
      </c>
      <c r="J15" s="61">
        <f t="shared" si="2"/>
        <v>0</v>
      </c>
      <c r="K15" s="61">
        <f t="shared" si="2"/>
        <v>0</v>
      </c>
      <c r="L15" s="344">
        <f t="shared" si="1"/>
        <v>6216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540</v>
      </c>
      <c r="J16" s="345">
        <f>+'справка №1-БАЛАНС'!G32</f>
        <v>0</v>
      </c>
      <c r="K16" s="60">
        <v>0</v>
      </c>
      <c r="L16" s="344">
        <f t="shared" si="1"/>
        <v>540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139</v>
      </c>
      <c r="F29" s="59">
        <f t="shared" si="6"/>
        <v>677</v>
      </c>
      <c r="G29" s="59">
        <f t="shared" si="6"/>
        <v>0</v>
      </c>
      <c r="H29" s="59">
        <f t="shared" si="6"/>
        <v>3446</v>
      </c>
      <c r="I29" s="59">
        <f t="shared" si="6"/>
        <v>2226</v>
      </c>
      <c r="J29" s="59">
        <f t="shared" si="6"/>
        <v>0</v>
      </c>
      <c r="K29" s="59">
        <f t="shared" si="6"/>
        <v>0</v>
      </c>
      <c r="L29" s="344">
        <f t="shared" si="1"/>
        <v>6756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139</v>
      </c>
      <c r="F32" s="59">
        <f t="shared" si="7"/>
        <v>677</v>
      </c>
      <c r="G32" s="59">
        <f t="shared" si="7"/>
        <v>0</v>
      </c>
      <c r="H32" s="59">
        <f t="shared" si="7"/>
        <v>3446</v>
      </c>
      <c r="I32" s="59">
        <f t="shared" si="7"/>
        <v>2226</v>
      </c>
      <c r="J32" s="59">
        <f t="shared" si="7"/>
        <v>0</v>
      </c>
      <c r="K32" s="59">
        <f t="shared" si="7"/>
        <v>0</v>
      </c>
      <c r="L32" s="344">
        <f t="shared" si="1"/>
        <v>6756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30.06.2014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7" t="s">
        <v>527</v>
      </c>
      <c r="R5" s="597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8"/>
      <c r="R6" s="59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848</v>
      </c>
      <c r="L10" s="65">
        <v>29</v>
      </c>
      <c r="M10" s="65">
        <v>0</v>
      </c>
      <c r="N10" s="74">
        <f aca="true" t="shared" si="4" ref="N10:N39">K10+L10-M10</f>
        <v>877</v>
      </c>
      <c r="O10" s="65">
        <v>0</v>
      </c>
      <c r="P10" s="65">
        <v>0</v>
      </c>
      <c r="Q10" s="74">
        <f t="shared" si="0"/>
        <v>877</v>
      </c>
      <c r="R10" s="74">
        <f t="shared" si="1"/>
        <v>628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2132</v>
      </c>
      <c r="E11" s="189">
        <v>14</v>
      </c>
      <c r="F11" s="189">
        <v>0</v>
      </c>
      <c r="G11" s="74">
        <f t="shared" si="2"/>
        <v>2146</v>
      </c>
      <c r="H11" s="65">
        <v>0</v>
      </c>
      <c r="I11" s="65">
        <v>0</v>
      </c>
      <c r="J11" s="74">
        <f t="shared" si="3"/>
        <v>2146</v>
      </c>
      <c r="K11" s="65">
        <v>1632</v>
      </c>
      <c r="L11" s="65">
        <v>85</v>
      </c>
      <c r="M11" s="65">
        <v>0</v>
      </c>
      <c r="N11" s="74">
        <f t="shared" si="4"/>
        <v>1717</v>
      </c>
      <c r="O11" s="65">
        <v>0</v>
      </c>
      <c r="P11" s="65">
        <v>0</v>
      </c>
      <c r="Q11" s="74">
        <f t="shared" si="0"/>
        <v>1717</v>
      </c>
      <c r="R11" s="74">
        <f t="shared" si="1"/>
        <v>429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599</v>
      </c>
      <c r="E12" s="189">
        <v>0</v>
      </c>
      <c r="F12" s="189">
        <v>0</v>
      </c>
      <c r="G12" s="74">
        <f t="shared" si="2"/>
        <v>599</v>
      </c>
      <c r="H12" s="65">
        <v>0</v>
      </c>
      <c r="I12" s="65">
        <v>0</v>
      </c>
      <c r="J12" s="74">
        <f t="shared" si="3"/>
        <v>599</v>
      </c>
      <c r="K12" s="65">
        <v>447</v>
      </c>
      <c r="L12" s="65">
        <v>11</v>
      </c>
      <c r="M12" s="65">
        <v>0</v>
      </c>
      <c r="N12" s="74">
        <f t="shared" si="4"/>
        <v>458</v>
      </c>
      <c r="O12" s="65">
        <v>0</v>
      </c>
      <c r="P12" s="65">
        <v>0</v>
      </c>
      <c r="Q12" s="74">
        <f t="shared" si="0"/>
        <v>458</v>
      </c>
      <c r="R12" s="74">
        <f t="shared" si="1"/>
        <v>141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346</v>
      </c>
      <c r="E13" s="189">
        <v>0</v>
      </c>
      <c r="F13" s="189">
        <v>0</v>
      </c>
      <c r="G13" s="74">
        <f t="shared" si="2"/>
        <v>346</v>
      </c>
      <c r="H13" s="65">
        <v>0</v>
      </c>
      <c r="I13" s="65">
        <v>0</v>
      </c>
      <c r="J13" s="74">
        <f t="shared" si="3"/>
        <v>346</v>
      </c>
      <c r="K13" s="65">
        <v>318</v>
      </c>
      <c r="L13" s="65">
        <v>4</v>
      </c>
      <c r="M13" s="65">
        <v>0</v>
      </c>
      <c r="N13" s="74">
        <f t="shared" si="4"/>
        <v>322</v>
      </c>
      <c r="O13" s="65">
        <v>0</v>
      </c>
      <c r="P13" s="65">
        <v>0</v>
      </c>
      <c r="Q13" s="74">
        <f t="shared" si="0"/>
        <v>322</v>
      </c>
      <c r="R13" s="74">
        <f t="shared" si="1"/>
        <v>24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57</v>
      </c>
      <c r="E14" s="189">
        <v>15</v>
      </c>
      <c r="F14" s="189">
        <v>0</v>
      </c>
      <c r="G14" s="74">
        <f t="shared" si="2"/>
        <v>72</v>
      </c>
      <c r="H14" s="65">
        <v>0</v>
      </c>
      <c r="I14" s="65">
        <v>0</v>
      </c>
      <c r="J14" s="74">
        <f t="shared" si="3"/>
        <v>72</v>
      </c>
      <c r="K14" s="65">
        <v>50</v>
      </c>
      <c r="L14" s="65">
        <v>2</v>
      </c>
      <c r="M14" s="65">
        <v>0</v>
      </c>
      <c r="N14" s="74">
        <f t="shared" si="4"/>
        <v>52</v>
      </c>
      <c r="O14" s="65">
        <v>0</v>
      </c>
      <c r="P14" s="65">
        <v>0</v>
      </c>
      <c r="Q14" s="74">
        <f t="shared" si="0"/>
        <v>52</v>
      </c>
      <c r="R14" s="74">
        <f t="shared" si="1"/>
        <v>20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81</v>
      </c>
      <c r="E15" s="457">
        <v>10</v>
      </c>
      <c r="F15" s="457">
        <v>5</v>
      </c>
      <c r="G15" s="74">
        <f t="shared" si="2"/>
        <v>86</v>
      </c>
      <c r="H15" s="458">
        <v>0</v>
      </c>
      <c r="I15" s="458">
        <v>0</v>
      </c>
      <c r="J15" s="74">
        <f t="shared" si="3"/>
        <v>86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5738</v>
      </c>
      <c r="E17" s="194">
        <f>SUM(E9:E16)</f>
        <v>39</v>
      </c>
      <c r="F17" s="194">
        <f>SUM(F9:F16)</f>
        <v>5</v>
      </c>
      <c r="G17" s="74">
        <f t="shared" si="2"/>
        <v>5772</v>
      </c>
      <c r="H17" s="75">
        <f>SUM(H9:H16)</f>
        <v>0</v>
      </c>
      <c r="I17" s="75">
        <f>SUM(I9:I16)</f>
        <v>0</v>
      </c>
      <c r="J17" s="74">
        <f t="shared" si="3"/>
        <v>5772</v>
      </c>
      <c r="K17" s="75">
        <f>SUM(K9:K16)</f>
        <v>3305</v>
      </c>
      <c r="L17" s="75">
        <f>SUM(L9:L16)</f>
        <v>131</v>
      </c>
      <c r="M17" s="75">
        <f>SUM(M9:M16)</f>
        <v>0</v>
      </c>
      <c r="N17" s="74">
        <f t="shared" si="4"/>
        <v>3436</v>
      </c>
      <c r="O17" s="75">
        <f>SUM(O9:O16)</f>
        <v>0</v>
      </c>
      <c r="P17" s="75">
        <f>SUM(P9:P16)</f>
        <v>0</v>
      </c>
      <c r="Q17" s="74">
        <f t="shared" si="5"/>
        <v>3436</v>
      </c>
      <c r="R17" s="74">
        <f t="shared" si="6"/>
        <v>2336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141</v>
      </c>
      <c r="E21" s="189">
        <v>9</v>
      </c>
      <c r="F21" s="189">
        <v>0</v>
      </c>
      <c r="G21" s="74">
        <f t="shared" si="2"/>
        <v>150</v>
      </c>
      <c r="H21" s="65">
        <v>0</v>
      </c>
      <c r="I21" s="65">
        <v>0</v>
      </c>
      <c r="J21" s="74">
        <f t="shared" si="3"/>
        <v>150</v>
      </c>
      <c r="K21" s="65">
        <v>62</v>
      </c>
      <c r="L21" s="65">
        <v>7</v>
      </c>
      <c r="M21" s="65">
        <v>0</v>
      </c>
      <c r="N21" s="74">
        <f t="shared" si="4"/>
        <v>69</v>
      </c>
      <c r="O21" s="65">
        <v>0</v>
      </c>
      <c r="P21" s="65">
        <v>0</v>
      </c>
      <c r="Q21" s="74">
        <f t="shared" si="5"/>
        <v>69</v>
      </c>
      <c r="R21" s="74">
        <f t="shared" si="6"/>
        <v>81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37</v>
      </c>
      <c r="E22" s="189">
        <v>1</v>
      </c>
      <c r="F22" s="189">
        <v>0</v>
      </c>
      <c r="G22" s="74">
        <f t="shared" si="2"/>
        <v>38</v>
      </c>
      <c r="H22" s="65">
        <v>0</v>
      </c>
      <c r="I22" s="65">
        <v>0</v>
      </c>
      <c r="J22" s="74">
        <f t="shared" si="3"/>
        <v>38</v>
      </c>
      <c r="K22" s="65">
        <v>5</v>
      </c>
      <c r="L22" s="65">
        <v>10</v>
      </c>
      <c r="M22" s="65">
        <v>0</v>
      </c>
      <c r="N22" s="74">
        <f t="shared" si="4"/>
        <v>15</v>
      </c>
      <c r="O22" s="65">
        <v>0</v>
      </c>
      <c r="P22" s="65">
        <v>0</v>
      </c>
      <c r="Q22" s="74">
        <f t="shared" si="5"/>
        <v>15</v>
      </c>
      <c r="R22" s="74">
        <f t="shared" si="6"/>
        <v>23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178</v>
      </c>
      <c r="E25" s="190">
        <f aca="true" t="shared" si="7" ref="E25:P25">SUM(E21:E24)</f>
        <v>10</v>
      </c>
      <c r="F25" s="190">
        <f t="shared" si="7"/>
        <v>0</v>
      </c>
      <c r="G25" s="67">
        <f t="shared" si="2"/>
        <v>188</v>
      </c>
      <c r="H25" s="66">
        <f t="shared" si="7"/>
        <v>0</v>
      </c>
      <c r="I25" s="66">
        <f t="shared" si="7"/>
        <v>0</v>
      </c>
      <c r="J25" s="67">
        <f t="shared" si="3"/>
        <v>188</v>
      </c>
      <c r="K25" s="66">
        <f t="shared" si="7"/>
        <v>67</v>
      </c>
      <c r="L25" s="66">
        <f t="shared" si="7"/>
        <v>17</v>
      </c>
      <c r="M25" s="66">
        <f t="shared" si="7"/>
        <v>0</v>
      </c>
      <c r="N25" s="67">
        <f t="shared" si="4"/>
        <v>84</v>
      </c>
      <c r="O25" s="66">
        <f t="shared" si="7"/>
        <v>0</v>
      </c>
      <c r="P25" s="66">
        <f t="shared" si="7"/>
        <v>0</v>
      </c>
      <c r="Q25" s="67">
        <f t="shared" si="5"/>
        <v>84</v>
      </c>
      <c r="R25" s="67">
        <f t="shared" si="6"/>
        <v>104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5916</v>
      </c>
      <c r="E40" s="438">
        <f>E17+E18+E19+E25+E38+E39</f>
        <v>49</v>
      </c>
      <c r="F40" s="438">
        <f aca="true" t="shared" si="13" ref="F40:R40">F17+F18+F19+F25+F38+F39</f>
        <v>5</v>
      </c>
      <c r="G40" s="438">
        <f t="shared" si="13"/>
        <v>5960</v>
      </c>
      <c r="H40" s="438">
        <f t="shared" si="13"/>
        <v>0</v>
      </c>
      <c r="I40" s="438">
        <f t="shared" si="13"/>
        <v>0</v>
      </c>
      <c r="J40" s="438">
        <f t="shared" si="13"/>
        <v>5960</v>
      </c>
      <c r="K40" s="438">
        <f t="shared" si="13"/>
        <v>3372</v>
      </c>
      <c r="L40" s="438">
        <f t="shared" si="13"/>
        <v>148</v>
      </c>
      <c r="M40" s="438">
        <f t="shared" si="13"/>
        <v>0</v>
      </c>
      <c r="N40" s="438">
        <f t="shared" si="13"/>
        <v>3520</v>
      </c>
      <c r="O40" s="438">
        <f t="shared" si="13"/>
        <v>0</v>
      </c>
      <c r="P40" s="438">
        <f t="shared" si="13"/>
        <v>0</v>
      </c>
      <c r="Q40" s="438">
        <f t="shared" si="13"/>
        <v>3520</v>
      </c>
      <c r="R40" s="438">
        <f t="shared" si="13"/>
        <v>2440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0"/>
      <c r="L44" s="600"/>
      <c r="M44" s="600"/>
      <c r="N44" s="600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30.06.2014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87</v>
      </c>
      <c r="D16" s="119">
        <f>+D17+D18</f>
        <v>0</v>
      </c>
      <c r="E16" s="120">
        <f t="shared" si="0"/>
        <v>87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87</v>
      </c>
      <c r="D17" s="108">
        <v>0</v>
      </c>
      <c r="E17" s="120">
        <f t="shared" si="0"/>
        <v>87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87</v>
      </c>
      <c r="D19" s="104">
        <f>D11+D15+D16</f>
        <v>0</v>
      </c>
      <c r="E19" s="118">
        <f>E11+E15+E16</f>
        <v>87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1616</v>
      </c>
      <c r="D28" s="108">
        <v>1616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1883</v>
      </c>
      <c r="D29" s="108">
        <v>1883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9</v>
      </c>
      <c r="D31" s="108">
        <v>9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38</v>
      </c>
      <c r="D33" s="105">
        <f>SUM(D34:D37)</f>
        <v>38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38</v>
      </c>
      <c r="D35" s="108">
        <v>38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35</v>
      </c>
      <c r="D38" s="105">
        <f>SUM(D39:D42)</f>
        <v>35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35</v>
      </c>
      <c r="D42" s="108">
        <v>35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3581</v>
      </c>
      <c r="D43" s="104">
        <f>D24+D28+D29+D31+D30+D32+D33+D38</f>
        <v>3581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3668</v>
      </c>
      <c r="D44" s="103">
        <f>D43+D21+D19+D9</f>
        <v>3581</v>
      </c>
      <c r="E44" s="118">
        <f>E43+E21+E19+E9</f>
        <v>87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241</v>
      </c>
      <c r="D64" s="108"/>
      <c r="E64" s="119">
        <f t="shared" si="1"/>
        <v>241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241</v>
      </c>
      <c r="D66" s="103">
        <f>D52+D56+D61+D62+D63+D64</f>
        <v>0</v>
      </c>
      <c r="E66" s="119">
        <f t="shared" si="1"/>
        <v>241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668</v>
      </c>
      <c r="D75" s="103">
        <f>D76+D78</f>
        <v>668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668</v>
      </c>
      <c r="D78" s="108">
        <v>668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3001</v>
      </c>
      <c r="D85" s="104">
        <f>SUM(D86:D90)+D94</f>
        <v>3001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2855</v>
      </c>
      <c r="D87" s="108">
        <v>2855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83</v>
      </c>
      <c r="D88" s="108">
        <v>83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15</v>
      </c>
      <c r="D89" s="108">
        <v>15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24</v>
      </c>
      <c r="D90" s="103">
        <f>SUM(D91:D93)</f>
        <v>24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24</v>
      </c>
      <c r="D93" s="108">
        <v>24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24</v>
      </c>
      <c r="D94" s="108">
        <v>24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276</v>
      </c>
      <c r="D95" s="108">
        <v>276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3945</v>
      </c>
      <c r="D96" s="104">
        <f>D85+D80+D75+D71+D95</f>
        <v>3945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4186</v>
      </c>
      <c r="D97" s="104">
        <f>D96+D68+D66</f>
        <v>3945</v>
      </c>
      <c r="E97" s="104">
        <f>E96+E68+E66</f>
        <v>241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30.06.2014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30.06.2014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2014-07-17T05:37:32Z</cp:lastPrinted>
  <dcterms:created xsi:type="dcterms:W3CDTF">2000-06-29T12:02:40Z</dcterms:created>
  <dcterms:modified xsi:type="dcterms:W3CDTF">2014-07-18T09:40:35Z</dcterms:modified>
  <cp:category/>
  <cp:version/>
  <cp:contentType/>
  <cp:contentStatus/>
</cp:coreProperties>
</file>